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\Desktop\"/>
    </mc:Choice>
  </mc:AlternateContent>
  <xr:revisionPtr revIDLastSave="0" documentId="8_{3C70341C-07FF-4A9D-8681-9A2B02C9AD9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ATRIZ COMP-PTOYECTOS -ACTUALIZ" sheetId="10" r:id="rId1"/>
    <sheet name="INFORMACION" sheetId="5" r:id="rId2"/>
  </sheets>
  <definedNames>
    <definedName name="_xlnm._FilterDatabase" localSheetId="1" hidden="1">INFORMACION!$A$4:$C$21</definedName>
    <definedName name="_xlnm._FilterDatabase" localSheetId="0" hidden="1">'MATRIZ COMP-PTOYECTOS -ACTUALIZ'!$A$11:$U$121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10" l="1"/>
  <c r="I48" i="10"/>
  <c r="I41" i="10"/>
  <c r="I42" i="10"/>
  <c r="I39" i="10"/>
  <c r="I43" i="10"/>
  <c r="I38" i="10"/>
  <c r="I40" i="10"/>
  <c r="I46" i="10"/>
  <c r="I45" i="10"/>
  <c r="I47" i="10"/>
  <c r="I49" i="10"/>
  <c r="I50" i="10"/>
  <c r="I61" i="10" l="1"/>
  <c r="G61" i="10" s="1"/>
  <c r="H61" i="10" s="1"/>
  <c r="I57" i="10"/>
  <c r="G57" i="10" s="1"/>
  <c r="H57" i="10" s="1"/>
  <c r="I56" i="10"/>
  <c r="G56" i="10" s="1"/>
  <c r="H56" i="10" s="1"/>
  <c r="I55" i="10"/>
  <c r="G55" i="10" s="1"/>
  <c r="H55" i="10" s="1"/>
  <c r="I54" i="10"/>
  <c r="G54" i="10" s="1"/>
  <c r="H54" i="10" s="1"/>
  <c r="I53" i="10"/>
  <c r="G53" i="10" s="1"/>
  <c r="H53" i="10" s="1"/>
  <c r="I52" i="10"/>
  <c r="G52" i="10" s="1"/>
  <c r="H52" i="10" s="1"/>
  <c r="I58" i="10"/>
  <c r="G58" i="10" s="1"/>
  <c r="H58" i="10" s="1"/>
  <c r="I59" i="10"/>
  <c r="G59" i="10" s="1"/>
  <c r="H59" i="10" s="1"/>
  <c r="I60" i="10"/>
  <c r="G60" i="10" s="1"/>
  <c r="H60" i="10" s="1"/>
  <c r="I51" i="10"/>
  <c r="G51" i="10" s="1"/>
  <c r="H51" i="10" s="1"/>
  <c r="I36" i="10"/>
  <c r="G36" i="10" s="1"/>
  <c r="H36" i="10" s="1"/>
  <c r="I26" i="10"/>
  <c r="G26" i="10" s="1"/>
  <c r="H26" i="10" s="1"/>
  <c r="I13" i="10"/>
  <c r="G13" i="10" s="1"/>
  <c r="H13" i="10" s="1"/>
  <c r="I23" i="10"/>
  <c r="G23" i="10" s="1"/>
  <c r="H23" i="10" s="1"/>
  <c r="I14" i="10"/>
  <c r="G14" i="10" s="1"/>
  <c r="H14" i="10" s="1"/>
  <c r="I12" i="10"/>
  <c r="G12" i="10" s="1"/>
  <c r="H12" i="10" s="1"/>
  <c r="I17" i="10"/>
  <c r="G17" i="10" s="1"/>
  <c r="H17" i="10" s="1"/>
  <c r="I19" i="10"/>
  <c r="G19" i="10" s="1"/>
  <c r="H19" i="10" s="1"/>
  <c r="I24" i="10"/>
  <c r="G24" i="10" s="1"/>
  <c r="H24" i="10" s="1"/>
  <c r="I28" i="10"/>
  <c r="G28" i="10" s="1"/>
  <c r="H28" i="10" s="1"/>
  <c r="I21" i="10"/>
  <c r="G21" i="10" s="1"/>
  <c r="H21" i="10" s="1"/>
  <c r="I15" i="10"/>
  <c r="G15" i="10" s="1"/>
  <c r="H15" i="10" s="1"/>
  <c r="I25" i="10"/>
  <c r="G25" i="10" s="1"/>
  <c r="H25" i="10" s="1"/>
  <c r="I22" i="10"/>
  <c r="G22" i="10" s="1"/>
  <c r="H22" i="10" s="1"/>
  <c r="I18" i="10"/>
  <c r="G18" i="10" s="1"/>
  <c r="H18" i="10" s="1"/>
  <c r="I16" i="10"/>
  <c r="G16" i="10" s="1"/>
  <c r="H16" i="10" s="1"/>
  <c r="I27" i="10"/>
  <c r="G27" i="10" s="1"/>
  <c r="H27" i="10" s="1"/>
  <c r="I20" i="10"/>
  <c r="G20" i="10" s="1"/>
  <c r="H20" i="10" s="1"/>
  <c r="I29" i="10"/>
  <c r="G29" i="10" s="1"/>
  <c r="H29" i="10" s="1"/>
  <c r="I62" i="10"/>
  <c r="G62" i="10" s="1"/>
  <c r="H62" i="10" s="1"/>
  <c r="I65" i="10"/>
  <c r="G65" i="10" s="1"/>
  <c r="H65" i="10" s="1"/>
  <c r="I64" i="10"/>
  <c r="G64" i="10" s="1"/>
  <c r="H64" i="10" s="1"/>
  <c r="I63" i="10"/>
  <c r="G63" i="10" s="1"/>
  <c r="H63" i="10" s="1"/>
  <c r="G50" i="10"/>
  <c r="H50" i="10" s="1"/>
  <c r="G49" i="10"/>
  <c r="H49" i="10" s="1"/>
  <c r="G48" i="10"/>
  <c r="H48" i="10" s="1"/>
  <c r="G47" i="10"/>
  <c r="H47" i="10" s="1"/>
  <c r="G46" i="10"/>
  <c r="H46" i="10" s="1"/>
  <c r="G45" i="10"/>
  <c r="H45" i="10" s="1"/>
  <c r="I44" i="10"/>
  <c r="G44" i="10" s="1"/>
  <c r="H44" i="10" s="1"/>
  <c r="G43" i="10"/>
  <c r="H43" i="10" s="1"/>
  <c r="G42" i="10"/>
  <c r="H42" i="10" s="1"/>
  <c r="G41" i="10"/>
  <c r="H41" i="10" s="1"/>
  <c r="G40" i="10"/>
  <c r="H40" i="10" s="1"/>
  <c r="G39" i="10"/>
  <c r="H39" i="10" s="1"/>
  <c r="G38" i="10"/>
  <c r="H38" i="10" s="1"/>
  <c r="G37" i="10"/>
  <c r="H37" i="10" s="1"/>
  <c r="I35" i="10"/>
  <c r="G35" i="10" s="1"/>
  <c r="H35" i="10" s="1"/>
  <c r="I34" i="10"/>
  <c r="G34" i="10" s="1"/>
  <c r="H34" i="10" s="1"/>
  <c r="I33" i="10"/>
  <c r="G33" i="10" s="1"/>
  <c r="H33" i="10" s="1"/>
  <c r="I32" i="10"/>
  <c r="G32" i="10" s="1"/>
  <c r="H32" i="10" s="1"/>
  <c r="I31" i="10"/>
  <c r="G31" i="10" s="1"/>
  <c r="H31" i="10" s="1"/>
  <c r="I30" i="10"/>
  <c r="G30" i="10" s="1"/>
  <c r="H30" i="10" s="1"/>
  <c r="L6" i="10"/>
  <c r="J6" i="10"/>
  <c r="F6" i="10"/>
  <c r="L5" i="10"/>
  <c r="J5" i="10"/>
  <c r="F5" i="10"/>
  <c r="F7" i="10" s="1"/>
  <c r="J2" i="10"/>
  <c r="F2" i="10"/>
  <c r="J1" i="10"/>
  <c r="J3" i="10" s="1"/>
  <c r="F1" i="10"/>
  <c r="J7" i="10" l="1"/>
  <c r="L7" i="10"/>
  <c r="F3" i="10"/>
  <c r="B21" i="5" l="1"/>
</calcChain>
</file>

<file path=xl/sharedStrings.xml><?xml version="1.0" encoding="utf-8"?>
<sst xmlns="http://schemas.openxmlformats.org/spreadsheetml/2006/main" count="527" uniqueCount="217">
  <si>
    <t>Nro.</t>
  </si>
  <si>
    <t>Nombre del Proveedor</t>
  </si>
  <si>
    <t>RUC</t>
  </si>
  <si>
    <t>Porcentaje de Anticipo</t>
  </si>
  <si>
    <t xml:space="preserve">Plazo de Ejecucion </t>
  </si>
  <si>
    <t>Nro. De Certificacion Presupuestaria</t>
  </si>
  <si>
    <t>Nro. de Contrato</t>
  </si>
  <si>
    <t xml:space="preserve">Observacines </t>
  </si>
  <si>
    <t>MATRIZ DE CONTRATOS</t>
  </si>
  <si>
    <t>Estructura de la certificacion presupuesaria</t>
  </si>
  <si>
    <t>Fecha de suscripcion de contrato</t>
  </si>
  <si>
    <t xml:space="preserve">Descripcion de objeto de contrato </t>
  </si>
  <si>
    <t>Link AGROBOX (ESCANEADO EL CONTRATO )</t>
  </si>
  <si>
    <t>0706257557001</t>
  </si>
  <si>
    <t>CONTRATO SERVICIOS PROFESIONALES</t>
  </si>
  <si>
    <t>-</t>
  </si>
  <si>
    <t>55-00-001-001-730606-0701-202-8888-8888</t>
  </si>
  <si>
    <t>0704287143001</t>
  </si>
  <si>
    <t>0706245321001</t>
  </si>
  <si>
    <t>0704690064001</t>
  </si>
  <si>
    <t>0703231787001</t>
  </si>
  <si>
    <t>0703693283001</t>
  </si>
  <si>
    <t>PROVINCIA</t>
  </si>
  <si>
    <t>EL ORO</t>
  </si>
  <si>
    <t>AREA</t>
  </si>
  <si>
    <t>MOSCA</t>
  </si>
  <si>
    <t>FOCR4T</t>
  </si>
  <si>
    <t>ZAMORA</t>
  </si>
  <si>
    <t xml:space="preserve">PROVINCIA </t>
  </si>
  <si>
    <t>FOC R4T</t>
  </si>
  <si>
    <t>PROZEC</t>
  </si>
  <si>
    <t>INOCUIDAD</t>
  </si>
  <si>
    <t>LOJA</t>
  </si>
  <si>
    <t>0704207745001</t>
  </si>
  <si>
    <t>0705936680001</t>
  </si>
  <si>
    <t>AVAL</t>
  </si>
  <si>
    <t>SALDO POR DEVENGAR</t>
  </si>
  <si>
    <t>SALDO EN CERTIFICACION</t>
  </si>
  <si>
    <t>VALOR DE CERTIFICACION</t>
  </si>
  <si>
    <t>N°TECNICOS</t>
  </si>
  <si>
    <t>PROYECTO</t>
  </si>
  <si>
    <t>0707037875001</t>
  </si>
  <si>
    <t>0704539956001</t>
  </si>
  <si>
    <t>0706564424001</t>
  </si>
  <si>
    <r>
      <t>Monto del contrato SIN IVA</t>
    </r>
    <r>
      <rPr>
        <b/>
        <sz val="11"/>
        <color theme="8" tint="-0.499984740745262"/>
        <rFont val="Calibri"/>
        <family val="2"/>
        <scheme val="minor"/>
      </rPr>
      <t xml:space="preserve"> (COMPROMISO)</t>
    </r>
  </si>
  <si>
    <t xml:space="preserve">ROMERO ESPINOZA ALEXANDER </t>
  </si>
  <si>
    <t xml:space="preserve">ULLAURI CONTRERAS FRANCISCO </t>
  </si>
  <si>
    <t>0704399310001</t>
  </si>
  <si>
    <t xml:space="preserve">CHAVEZ VUELE SEBASTIAN </t>
  </si>
  <si>
    <t>0705200897001</t>
  </si>
  <si>
    <t>0703684217001</t>
  </si>
  <si>
    <t>55-00-005-001-730606-0701-202-8888-8888</t>
  </si>
  <si>
    <t>55-00-006-001-730606-0701-202-8888-8888</t>
  </si>
  <si>
    <t>55-00-001-001-730606-1101-202-8888-8888</t>
  </si>
  <si>
    <t>55-00-005-001-730606-1101-202-8888-8888</t>
  </si>
  <si>
    <t>55-00-006-001-730606-1101-202-8888-8888</t>
  </si>
  <si>
    <t>55-00-007-001-730606-1101-202-8888-8888</t>
  </si>
  <si>
    <t>55-00-001-001-730606-1901-202-8888-8888</t>
  </si>
  <si>
    <t>55-00-005-001-730606-1901-202-8888-8888</t>
  </si>
  <si>
    <t>55-00-006-001-730606-1901-202-8888-8889</t>
  </si>
  <si>
    <t>55-00-007-001-730606-0701-202-8888-8888</t>
  </si>
  <si>
    <t xml:space="preserve">ORTIZ VALVERDE LEDY LISBELLI </t>
  </si>
  <si>
    <t xml:space="preserve">JARA ROMERO PABLO ANDRÉS </t>
  </si>
  <si>
    <t xml:space="preserve">JACOME VASQUEZ JOSE EDISON </t>
  </si>
  <si>
    <t xml:space="preserve">APOLO CALLE ROGER ELVIS </t>
  </si>
  <si>
    <t xml:space="preserve">COELLO CHAMBA ROBERT JONATHAN </t>
  </si>
  <si>
    <t xml:space="preserve">LUDEÑA PEREZ JEAN JORGE </t>
  </si>
  <si>
    <t xml:space="preserve">ORTIZ VILLA LILIANA DANIELA </t>
  </si>
  <si>
    <t xml:space="preserve">MACAS OCAMPO HECTOR HERALDO </t>
  </si>
  <si>
    <t xml:space="preserve">CAJAMARCA MARIN EDISON  STALIN </t>
  </si>
  <si>
    <t xml:space="preserve">ARIAS SANMARTIN ANGEL HERMINIO </t>
  </si>
  <si>
    <t xml:space="preserve">JARAMILLO BALSECA GEOVANNY MANUEL </t>
  </si>
  <si>
    <t xml:space="preserve">GONZALEZ RODRIGUEZ JHONN CHRISTOPHER </t>
  </si>
  <si>
    <t>RIVERA JARA ROMMY KLEBER</t>
  </si>
  <si>
    <t>0702754748001</t>
  </si>
  <si>
    <t xml:space="preserve">VÁSCONEZ VELASTEGUI TANIA MARGARITA </t>
  </si>
  <si>
    <t>CASTRO CORDOVA LUIS ALBERTO</t>
  </si>
  <si>
    <t>REYES SANCHEZ FAUSTO RIGOBERTO</t>
  </si>
  <si>
    <t>MALDONADO VERA ANA BEATRIZ</t>
  </si>
  <si>
    <t>36</t>
  </si>
  <si>
    <t>FERNANDEZ SANTOS WILLIAM GEOVANNY</t>
  </si>
  <si>
    <t>JAPON CALVA ROSA IBELIA</t>
  </si>
  <si>
    <t>SISALIMA ROMERO YADIRA ELENA</t>
  </si>
  <si>
    <t>PROLAB</t>
  </si>
  <si>
    <t>ALEX MAURICIO RODRIGUEZ VILLAVICENCIO</t>
  </si>
  <si>
    <t>REMIGIO MANUEL LLIGUN LLIGUN</t>
  </si>
  <si>
    <t>ALEJANDRO MONTALVAN JOSE DAVID</t>
  </si>
  <si>
    <t>MILES MASA FREDDY GEOVANNY</t>
  </si>
  <si>
    <t>PATIÑO BENITEZ LUIS ALBERTO</t>
  </si>
  <si>
    <t>RAMOS OJEDA JAIME NOLBERTO</t>
  </si>
  <si>
    <t>CUENCA FLORES JINSOP GERARDO</t>
  </si>
  <si>
    <t>ERAS LÓPEZ JORGE DANILO</t>
  </si>
  <si>
    <t>GUEVARA RODRÍGUEZ CHRISTIAN IRRAEL</t>
  </si>
  <si>
    <t>PARDO CAMISÁN SILVANA KATHERINE</t>
  </si>
  <si>
    <t>0706864626001</t>
  </si>
  <si>
    <t>BRICEÑO ALVAREZ PABLO ANTONIO</t>
  </si>
  <si>
    <t>0703175463001</t>
  </si>
  <si>
    <t>0704291871001</t>
  </si>
  <si>
    <t>0603378779001</t>
  </si>
  <si>
    <t>0922999743001</t>
  </si>
  <si>
    <t>140561278001</t>
  </si>
  <si>
    <t>1104292428001</t>
  </si>
  <si>
    <t>1103821615001</t>
  </si>
  <si>
    <t xml:space="preserve">
1105935900001</t>
  </si>
  <si>
    <t>1104642838001</t>
  </si>
  <si>
    <t>1103755821001</t>
  </si>
  <si>
    <t>1104200207001</t>
  </si>
  <si>
    <t>1104371172001</t>
  </si>
  <si>
    <t>1105142655001</t>
  </si>
  <si>
    <t>1100753944001</t>
  </si>
  <si>
    <t>1104575244001</t>
  </si>
  <si>
    <t>1104052228001</t>
  </si>
  <si>
    <t>1900628627001</t>
  </si>
  <si>
    <t>1104557903001</t>
  </si>
  <si>
    <t>1103748289001</t>
  </si>
  <si>
    <t>1900527381001</t>
  </si>
  <si>
    <t>1900797281001</t>
  </si>
  <si>
    <t>1105148546001</t>
  </si>
  <si>
    <t>1104750227001</t>
  </si>
  <si>
    <t>55-00-003-001-730606-1101-202-8888-8889</t>
  </si>
  <si>
    <t xml:space="preserve">VINTIMILLA GUALAN MARIA GABRIELA </t>
  </si>
  <si>
    <t>25</t>
  </si>
  <si>
    <t>11 meses</t>
  </si>
  <si>
    <t>PROMOSCA</t>
  </si>
  <si>
    <t>11 MESES</t>
  </si>
  <si>
    <t>PROLAB-ARQUIT</t>
  </si>
  <si>
    <t xml:space="preserve">GUAMAN QUINCHE FABIAN SEGUNDO </t>
  </si>
  <si>
    <t>PROZEC-EMERG</t>
  </si>
  <si>
    <t>55-00-007-001-730606-1901-202-8888-8888</t>
  </si>
  <si>
    <t>01/02/2023 AL 31/12/2023</t>
  </si>
  <si>
    <t>Nro. De Compromiso-MENSUAL</t>
  </si>
  <si>
    <t>01/02/2023 AL 31/7/2023</t>
  </si>
  <si>
    <t>01/2/2023 AL 31/12/2023</t>
  </si>
  <si>
    <t>01/02/2023 AL 31/12/2022</t>
  </si>
  <si>
    <t xml:space="preserve">SAQUINAULA TENE CESAR NICOLAS </t>
  </si>
  <si>
    <t>CUENCA SARANGO PAULINA JIMENA</t>
  </si>
  <si>
    <t>01/02//2023 AL 31/12/2023</t>
  </si>
  <si>
    <t>VICENTE CASTILLO GEMA BRIGITT</t>
  </si>
  <si>
    <t>705355139001</t>
  </si>
  <si>
    <t>55-00-000-001-530606-0701-202-0000-0000</t>
  </si>
  <si>
    <t>https://agrobox.agrocalidad.gob.ec/agrobox/data/public/a6f974--es</t>
  </si>
  <si>
    <t>01/03/2023 AL 31/12/2023</t>
  </si>
  <si>
    <t>10 meses</t>
  </si>
  <si>
    <t>CASTILLO HERRERA MARCO ANTHONY</t>
  </si>
  <si>
    <t>0705863991001</t>
  </si>
  <si>
    <t>SOLANO PINEDA JONATHAN BLADIMIR</t>
  </si>
  <si>
    <t>706412111001</t>
  </si>
  <si>
    <t>Nro. De Compromiso RPA</t>
  </si>
  <si>
    <t>PROZEC-NORMAL</t>
  </si>
  <si>
    <t>PROZEC-EMERGENCIA</t>
  </si>
  <si>
    <t>PROZEC NORMAL</t>
  </si>
  <si>
    <t>PROZEC EMERGENCIA</t>
  </si>
  <si>
    <t>6 MESES</t>
  </si>
  <si>
    <t>12 MESES</t>
  </si>
  <si>
    <t>13 MESES</t>
  </si>
  <si>
    <t>SURIAGA BETANCOURT IRINA NATALY</t>
  </si>
  <si>
    <t>https://agrobox.agrocalidad.gob.ec/agrobox/data/public/12e791--es</t>
  </si>
  <si>
    <t>01/05/2023 AL 31/12/2023</t>
  </si>
  <si>
    <t>SANIDAD VEGETAL 1</t>
  </si>
  <si>
    <t>3426-7129</t>
  </si>
  <si>
    <t>3896,5214-7141</t>
  </si>
  <si>
    <t>3679-5224-7172</t>
  </si>
  <si>
    <t>3265-5338-6925-8183</t>
  </si>
  <si>
    <t>3266-5336-6926-8491</t>
  </si>
  <si>
    <t>3249-5393-6621-8495</t>
  </si>
  <si>
    <t>3248-5401-6620-8500</t>
  </si>
  <si>
    <t>3246-5390-6618-8503</t>
  </si>
  <si>
    <t>3253-5391-6619-8509</t>
  </si>
  <si>
    <t>6617-8595</t>
  </si>
  <si>
    <t>3257-5404-6615-8512</t>
  </si>
  <si>
    <t>3259-5396-6614-8513</t>
  </si>
  <si>
    <t>S. ANIMAL 1-GASTO CORRIENTE</t>
  </si>
  <si>
    <t>CAIMINAGUA ROMERO DEIVIS FABIAN</t>
  </si>
  <si>
    <t>0705715613001</t>
  </si>
  <si>
    <t>55-00-000-001-530606-0701-001-8888-8888</t>
  </si>
  <si>
    <t>01/06/2023 AL 31/12/2023</t>
  </si>
  <si>
    <t>7 MESES</t>
  </si>
  <si>
    <t>NOLES LEON MERCEDES JOHANNA</t>
  </si>
  <si>
    <t>0706113651001</t>
  </si>
  <si>
    <t>QUICHIMBO SANCHEZ JHON JAIRO</t>
  </si>
  <si>
    <t>07046530623001</t>
  </si>
  <si>
    <t>AGUILAR FLORES STEVEEN MOISES</t>
  </si>
  <si>
    <t>0706165800001</t>
  </si>
  <si>
    <t>SURIAGA OYOLA IRVIN JAVIER</t>
  </si>
  <si>
    <t>0703886465001</t>
  </si>
  <si>
    <t>ULLAGUARI YANEZ EDUARDO ARTURO</t>
  </si>
  <si>
    <t>0941127680001</t>
  </si>
  <si>
    <t>RIVERA AREVALO RONNY JORDY</t>
  </si>
  <si>
    <t>2100374624001</t>
  </si>
  <si>
    <t>094212942001</t>
  </si>
  <si>
    <t>MONTALEZ ARMIJOSJESUS FERNANDO</t>
  </si>
  <si>
    <t>01/06/2023 AL 31/10/2023</t>
  </si>
  <si>
    <t>3393-5336-8611</t>
  </si>
  <si>
    <t>QUEZADA VERA RICHARD DANIEL</t>
  </si>
  <si>
    <t>VICENTE CAÑAR NIXON ANTONIO</t>
  </si>
  <si>
    <t>1900636828001</t>
  </si>
  <si>
    <t>3525-7095-8616</t>
  </si>
  <si>
    <t>3522-7094-8617</t>
  </si>
  <si>
    <t>3416-7114-8743</t>
  </si>
  <si>
    <t>3414-7119-87,50</t>
  </si>
  <si>
    <t>3428-7116-8785</t>
  </si>
  <si>
    <t>3429-7122-8798</t>
  </si>
  <si>
    <t>3418-7125-8814</t>
  </si>
  <si>
    <t>3899,5215-7144-8947</t>
  </si>
  <si>
    <t>3904-7155-8950</t>
  </si>
  <si>
    <t>3903-5241-7156-8951</t>
  </si>
  <si>
    <t>3908-5233-7157-8964</t>
  </si>
  <si>
    <t>3666-5226-7160-8975</t>
  </si>
  <si>
    <t>3681-5223-8977</t>
  </si>
  <si>
    <t>3684-5222-7178-8984</t>
  </si>
  <si>
    <t>3687-5221-7174-8988</t>
  </si>
  <si>
    <t>3690-5220-7175-8994</t>
  </si>
  <si>
    <t>3902-5218-7076-9002</t>
  </si>
  <si>
    <t>PAUCAR ALVAREZ CARLOS IVAN</t>
  </si>
  <si>
    <t>PESANTEZ CORDOVA CARLOS ALBERTO</t>
  </si>
  <si>
    <t>1103886147001</t>
  </si>
  <si>
    <t>GASTO CORRIENTE-S.A. Y S.V.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</si>
</sst>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$&quot;* #,##0.00_ ;_ &quot;$&quot;* \-#,##0.00_ ;_ &quot;$&quot;* &quot;-&quot;??_ ;_ @_ "/>
    <numFmt numFmtId="164" formatCode="0000000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0"/>
      <color rgb="FF000000"/>
      <name val="Roboto"/>
    </font>
    <font>
      <sz val="10"/>
      <color rgb="FF000000"/>
      <name val="Calibri"/>
      <family val="2"/>
      <scheme val="minor"/>
    </font>
    <font>
      <sz val="10"/>
      <name val="Calibri"/>
      <family val="2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1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4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2" borderId="1" xfId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49" fontId="0" fillId="2" borderId="1" xfId="0" quotePrefix="1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44" fontId="1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13" fillId="2" borderId="1" xfId="0" quotePrefix="1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/>
    </xf>
    <xf numFmtId="14" fontId="1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quotePrefix="1" applyFill="1" applyBorder="1" applyAlignment="1">
      <alignment horizontal="center" vertical="center"/>
    </xf>
    <xf numFmtId="44" fontId="0" fillId="2" borderId="1" xfId="0" quotePrefix="1" applyNumberFormat="1" applyFill="1" applyBorder="1" applyAlignment="1">
      <alignment horizontal="center" vertical="center"/>
    </xf>
    <xf numFmtId="15" fontId="0" fillId="2" borderId="1" xfId="0" applyNumberFormat="1" applyFill="1" applyBorder="1" applyAlignment="1">
      <alignment horizontal="left" vertical="center"/>
    </xf>
    <xf numFmtId="0" fontId="3" fillId="2" borderId="1" xfId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14" fontId="0" fillId="2" borderId="1" xfId="0" applyNumberForma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left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left" vertical="center" wrapText="1" readingOrder="1"/>
    </xf>
    <xf numFmtId="49" fontId="0" fillId="2" borderId="1" xfId="0" applyNumberForma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/>
    </xf>
    <xf numFmtId="0" fontId="0" fillId="2" borderId="3" xfId="0" applyFill="1" applyBorder="1" applyAlignment="1">
      <alignment horizontal="left" vertical="center" wrapText="1"/>
    </xf>
    <xf numFmtId="49" fontId="0" fillId="2" borderId="3" xfId="0" applyNumberFormat="1" applyFill="1" applyBorder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 wrapText="1"/>
    </xf>
    <xf numFmtId="2" fontId="0" fillId="2" borderId="1" xfId="0" quotePrefix="1" applyNumberFormat="1" applyFill="1" applyBorder="1" applyAlignment="1">
      <alignment horizontal="center" vertical="center"/>
    </xf>
    <xf numFmtId="0" fontId="0" fillId="2" borderId="1" xfId="0" applyFill="1" applyBorder="1"/>
    <xf numFmtId="14" fontId="3" fillId="2" borderId="1" xfId="1" applyNumberForma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" fontId="0" fillId="2" borderId="1" xfId="0" quotePrefix="1" applyNumberForma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agrobox.agrocalidad.gob.ec/agrobox/data/public/a6f974--es" TargetMode="External"/><Relationship Id="rId13" Type="http://schemas.openxmlformats.org/officeDocument/2006/relationships/hyperlink" Target="https://agrobox.agrocalidad.gob.ec/agrobox/data/public/a6f974--es" TargetMode="External"/><Relationship Id="rId18" Type="http://schemas.openxmlformats.org/officeDocument/2006/relationships/hyperlink" Target="https://agrobox.agrocalidad.gob.ec/agrobox/data/public/a6f974--es" TargetMode="External"/><Relationship Id="rId26" Type="http://schemas.openxmlformats.org/officeDocument/2006/relationships/hyperlink" Target="https://agrobox.agrocalidad.gob.ec/agrobox/data/public/a6f974--es" TargetMode="External"/><Relationship Id="rId3" Type="http://schemas.openxmlformats.org/officeDocument/2006/relationships/hyperlink" Target="https://agrobox.agrocalidad.gob.ec/agrobox/data/public/12e791--es" TargetMode="External"/><Relationship Id="rId21" Type="http://schemas.openxmlformats.org/officeDocument/2006/relationships/hyperlink" Target="https://agrobox.agrocalidad.gob.ec/agrobox/data/public/a6f974--es" TargetMode="External"/><Relationship Id="rId7" Type="http://schemas.openxmlformats.org/officeDocument/2006/relationships/hyperlink" Target="https://agrobox.agrocalidad.gob.ec/agrobox/data/public/a6f974--es" TargetMode="External"/><Relationship Id="rId12" Type="http://schemas.openxmlformats.org/officeDocument/2006/relationships/hyperlink" Target="https://agrobox.agrocalidad.gob.ec/agrobox/data/public/a6f974--es" TargetMode="External"/><Relationship Id="rId17" Type="http://schemas.openxmlformats.org/officeDocument/2006/relationships/hyperlink" Target="https://agrobox.agrocalidad.gob.ec/agrobox/data/public/a6f974--es" TargetMode="External"/><Relationship Id="rId25" Type="http://schemas.openxmlformats.org/officeDocument/2006/relationships/hyperlink" Target="https://agrobox.agrocalidad.gob.ec/agrobox/data/public/a6f974--es" TargetMode="External"/><Relationship Id="rId2" Type="http://schemas.openxmlformats.org/officeDocument/2006/relationships/hyperlink" Target="https://agrobox.agrocalidad.gob.ec/agrobox/data/public/a6f974--es" TargetMode="External"/><Relationship Id="rId16" Type="http://schemas.openxmlformats.org/officeDocument/2006/relationships/hyperlink" Target="https://agrobox.agrocalidad.gob.ec/agrobox/data/public/a6f974--es" TargetMode="External"/><Relationship Id="rId20" Type="http://schemas.openxmlformats.org/officeDocument/2006/relationships/hyperlink" Target="https://agrobox.agrocalidad.gob.ec/agrobox/data/public/a6f974--es" TargetMode="External"/><Relationship Id="rId1" Type="http://schemas.openxmlformats.org/officeDocument/2006/relationships/hyperlink" Target="https://agrobox.agrocalidad.gob.ec/agrobox/data/public/a6f974--es" TargetMode="External"/><Relationship Id="rId6" Type="http://schemas.openxmlformats.org/officeDocument/2006/relationships/hyperlink" Target="https://agrobox.agrocalidad.gob.ec/agrobox/data/public/a6f974--es" TargetMode="External"/><Relationship Id="rId11" Type="http://schemas.openxmlformats.org/officeDocument/2006/relationships/hyperlink" Target="https://agrobox.agrocalidad.gob.ec/agrobox/data/public/a6f974--es" TargetMode="External"/><Relationship Id="rId24" Type="http://schemas.openxmlformats.org/officeDocument/2006/relationships/hyperlink" Target="https://agrobox.agrocalidad.gob.ec/agrobox/data/public/a6f974--es" TargetMode="External"/><Relationship Id="rId5" Type="http://schemas.openxmlformats.org/officeDocument/2006/relationships/hyperlink" Target="https://agrobox.agrocalidad.gob.ec/agrobox/data/public/a6f974--es" TargetMode="External"/><Relationship Id="rId15" Type="http://schemas.openxmlformats.org/officeDocument/2006/relationships/hyperlink" Target="https://agrobox.agrocalidad.gob.ec/agrobox/data/public/a6f974--es" TargetMode="External"/><Relationship Id="rId23" Type="http://schemas.openxmlformats.org/officeDocument/2006/relationships/hyperlink" Target="https://agrobox.agrocalidad.gob.ec/agrobox/data/public/a6f974--es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agrobox.agrocalidad.gob.ec/agrobox/data/public/a6f974--es" TargetMode="External"/><Relationship Id="rId19" Type="http://schemas.openxmlformats.org/officeDocument/2006/relationships/hyperlink" Target="https://agrobox.agrocalidad.gob.ec/agrobox/data/public/a6f974--es" TargetMode="External"/><Relationship Id="rId4" Type="http://schemas.openxmlformats.org/officeDocument/2006/relationships/hyperlink" Target="https://agrobox.agrocalidad.gob.ec/agrobox/data/public/a6f974--es" TargetMode="External"/><Relationship Id="rId9" Type="http://schemas.openxmlformats.org/officeDocument/2006/relationships/hyperlink" Target="https://agrobox.agrocalidad.gob.ec/agrobox/data/public/a6f974--es" TargetMode="External"/><Relationship Id="rId14" Type="http://schemas.openxmlformats.org/officeDocument/2006/relationships/hyperlink" Target="https://agrobox.agrocalidad.gob.ec/agrobox/data/public/a6f974--es" TargetMode="External"/><Relationship Id="rId22" Type="http://schemas.openxmlformats.org/officeDocument/2006/relationships/hyperlink" Target="https://agrobox.agrocalidad.gob.ec/agrobox/data/public/a6f974--es" TargetMode="External"/><Relationship Id="rId27" Type="http://schemas.openxmlformats.org/officeDocument/2006/relationships/hyperlink" Target="https://agrobox.agrocalidad.gob.ec/agrobox/data/public/a6f974--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61A30-8341-4CD5-9315-A8321071F1D7}">
  <dimension ref="A1:X124"/>
  <sheetViews>
    <sheetView tabSelected="1" zoomScale="75" zoomScaleNormal="75" workbookViewId="0">
      <pane xSplit="7" ySplit="11" topLeftCell="H12" activePane="bottomRight" state="frozen"/>
      <selection pane="topRight" activeCell="E1" sqref="E1"/>
      <selection pane="bottomLeft" activeCell="A8" sqref="A8"/>
      <selection pane="bottomRight" activeCell="D12" sqref="D12:D65"/>
    </sheetView>
  </sheetViews>
  <sheetFormatPr baseColWidth="10" defaultRowHeight="15" x14ac:dyDescent="0.25"/>
  <cols>
    <col min="1" max="1" width="5.140625" style="1" customWidth="1"/>
    <col min="2" max="2" width="11.5703125" style="1" customWidth="1"/>
    <col min="3" max="3" width="15" style="1" customWidth="1"/>
    <col min="4" max="4" width="45.42578125" style="23" customWidth="1"/>
    <col min="5" max="5" width="16.28515625" style="1" customWidth="1"/>
    <col min="6" max="6" width="15.42578125" style="1" customWidth="1"/>
    <col min="7" max="7" width="15.28515625" style="30" customWidth="1"/>
    <col min="8" max="8" width="14.5703125" style="1" customWidth="1"/>
    <col min="9" max="9" width="14" style="30" customWidth="1"/>
    <col min="10" max="10" width="15.85546875" style="1" customWidth="1"/>
    <col min="11" max="11" width="13.85546875" style="1" customWidth="1"/>
    <col min="12" max="13" width="13.42578125" style="1" customWidth="1"/>
    <col min="14" max="14" width="13.85546875" style="6" customWidth="1"/>
    <col min="15" max="15" width="13.85546875" style="1" customWidth="1"/>
    <col min="16" max="18" width="22.42578125" style="1" customWidth="1"/>
    <col min="19" max="19" width="23.42578125" style="1" customWidth="1"/>
    <col min="20" max="20" width="22.42578125" style="1" customWidth="1"/>
    <col min="21" max="21" width="37.140625" style="34" customWidth="1"/>
  </cols>
  <sheetData>
    <row r="1" spans="1:24" x14ac:dyDescent="0.25">
      <c r="D1" s="19">
        <v>44986</v>
      </c>
      <c r="E1" s="5">
        <v>45077</v>
      </c>
      <c r="F1" s="4">
        <f>+E1-D1+1</f>
        <v>92</v>
      </c>
      <c r="H1" s="6">
        <v>1212</v>
      </c>
      <c r="I1" s="30">
        <v>3</v>
      </c>
      <c r="J1" s="1">
        <f>+H1*I1</f>
        <v>3636</v>
      </c>
    </row>
    <row r="2" spans="1:24" x14ac:dyDescent="0.25">
      <c r="D2" s="19">
        <v>44927</v>
      </c>
      <c r="E2" s="5">
        <v>44957</v>
      </c>
      <c r="F2" s="4">
        <f>+E2-D2+1</f>
        <v>31</v>
      </c>
      <c r="H2" s="6">
        <v>1212</v>
      </c>
      <c r="J2" s="1">
        <f>+H2/31*31</f>
        <v>1212</v>
      </c>
    </row>
    <row r="3" spans="1:24" x14ac:dyDescent="0.25">
      <c r="D3" s="19"/>
      <c r="E3" s="5"/>
      <c r="F3" s="4">
        <f>SUM(F1:F2)</f>
        <v>123</v>
      </c>
      <c r="H3" s="5"/>
      <c r="J3" s="1">
        <f>SUM(J1:J2)</f>
        <v>4848</v>
      </c>
    </row>
    <row r="4" spans="1:24" x14ac:dyDescent="0.25">
      <c r="D4" s="20"/>
    </row>
    <row r="5" spans="1:24" x14ac:dyDescent="0.25">
      <c r="D5" s="19">
        <v>45078</v>
      </c>
      <c r="E5" s="5">
        <v>45291</v>
      </c>
      <c r="F5" s="4">
        <f>+E5-D5+1</f>
        <v>214</v>
      </c>
      <c r="H5" s="6">
        <v>817</v>
      </c>
      <c r="I5" s="1">
        <v>7</v>
      </c>
      <c r="J5" s="1">
        <f>+H5*I5</f>
        <v>5719</v>
      </c>
      <c r="L5" s="1">
        <f>+H5/31*I5</f>
        <v>184.48387096774195</v>
      </c>
    </row>
    <row r="6" spans="1:24" x14ac:dyDescent="0.25">
      <c r="D6" s="19">
        <v>45078</v>
      </c>
      <c r="E6" s="5">
        <v>45291</v>
      </c>
      <c r="F6" s="4">
        <f>+E6-D6+1</f>
        <v>214</v>
      </c>
      <c r="H6" s="6">
        <v>1212</v>
      </c>
      <c r="I6" s="1">
        <v>7</v>
      </c>
      <c r="J6" s="1">
        <f>+H6/I6*8</f>
        <v>1385.1428571428571</v>
      </c>
      <c r="L6" s="1">
        <f>+H6/30*I6</f>
        <v>282.8</v>
      </c>
    </row>
    <row r="7" spans="1:24" x14ac:dyDescent="0.25">
      <c r="D7" s="19"/>
      <c r="E7" s="5"/>
      <c r="F7" s="4">
        <f>SUM(F5:F6)</f>
        <v>428</v>
      </c>
      <c r="H7" s="5"/>
      <c r="J7" s="1">
        <f>SUM(J5:J6)</f>
        <v>7104.1428571428569</v>
      </c>
      <c r="L7" s="1">
        <f>SUBTOTAL(9,L5:L6)</f>
        <v>467.28387096774196</v>
      </c>
    </row>
    <row r="9" spans="1:24" s="3" customFormat="1" ht="21.75" customHeight="1" x14ac:dyDescent="0.25">
      <c r="A9" s="92" t="s">
        <v>8</v>
      </c>
      <c r="B9" s="93"/>
      <c r="C9" s="93"/>
      <c r="D9" s="94"/>
      <c r="E9" s="93"/>
      <c r="F9" s="93"/>
      <c r="G9" s="93"/>
      <c r="H9" s="93"/>
      <c r="I9" s="93"/>
      <c r="J9" s="93"/>
      <c r="K9" s="93"/>
      <c r="L9" s="93"/>
      <c r="M9" s="93"/>
      <c r="N9" s="95"/>
      <c r="O9" s="93"/>
      <c r="P9" s="93"/>
      <c r="Q9" s="93"/>
      <c r="R9" s="93"/>
      <c r="S9" s="93"/>
      <c r="T9" s="93"/>
      <c r="U9" s="96"/>
    </row>
    <row r="10" spans="1:24" s="3" customFormat="1" x14ac:dyDescent="0.25">
      <c r="A10" s="7"/>
      <c r="B10" s="7"/>
      <c r="C10" s="2"/>
      <c r="D10" s="21"/>
      <c r="E10" s="7"/>
      <c r="F10" s="7"/>
      <c r="G10" s="31"/>
      <c r="H10" s="7"/>
      <c r="I10" s="31"/>
      <c r="J10" s="7"/>
      <c r="K10" s="7"/>
      <c r="L10" s="7"/>
      <c r="M10" s="7"/>
      <c r="N10" s="26"/>
      <c r="O10" s="7"/>
      <c r="P10" s="7"/>
      <c r="Q10" s="7"/>
      <c r="R10" s="7"/>
      <c r="S10" s="7"/>
      <c r="T10" s="7"/>
      <c r="U10" s="35"/>
    </row>
    <row r="11" spans="1:24" s="9" customFormat="1" ht="57" customHeight="1" x14ac:dyDescent="0.25">
      <c r="A11" s="7" t="s">
        <v>0</v>
      </c>
      <c r="B11" s="7" t="s">
        <v>22</v>
      </c>
      <c r="C11" s="8" t="s">
        <v>24</v>
      </c>
      <c r="D11" s="38" t="s">
        <v>1</v>
      </c>
      <c r="E11" s="7" t="s">
        <v>2</v>
      </c>
      <c r="F11" s="8" t="s">
        <v>38</v>
      </c>
      <c r="G11" s="32" t="s">
        <v>44</v>
      </c>
      <c r="H11" s="8" t="s">
        <v>37</v>
      </c>
      <c r="I11" s="32" t="s">
        <v>36</v>
      </c>
      <c r="J11" s="8" t="s">
        <v>11</v>
      </c>
      <c r="K11" s="8" t="s">
        <v>6</v>
      </c>
      <c r="L11" s="8" t="s">
        <v>3</v>
      </c>
      <c r="M11" s="8" t="s">
        <v>10</v>
      </c>
      <c r="N11" s="27" t="s">
        <v>4</v>
      </c>
      <c r="O11" s="8" t="s">
        <v>35</v>
      </c>
      <c r="P11" s="8" t="s">
        <v>5</v>
      </c>
      <c r="Q11" s="8" t="s">
        <v>130</v>
      </c>
      <c r="R11" s="8" t="s">
        <v>147</v>
      </c>
      <c r="S11" s="8" t="s">
        <v>9</v>
      </c>
      <c r="T11" s="8" t="s">
        <v>12</v>
      </c>
      <c r="U11" s="8" t="s">
        <v>7</v>
      </c>
    </row>
    <row r="12" spans="1:24" s="51" customFormat="1" ht="45" x14ac:dyDescent="0.25">
      <c r="A12" s="42">
        <v>1</v>
      </c>
      <c r="B12" s="2" t="s">
        <v>23</v>
      </c>
      <c r="C12" s="2" t="s">
        <v>26</v>
      </c>
      <c r="D12" s="36" t="s">
        <v>63</v>
      </c>
      <c r="E12" s="43" t="s">
        <v>19</v>
      </c>
      <c r="F12" s="44">
        <v>8484</v>
      </c>
      <c r="G12" s="45">
        <f>F12-I12</f>
        <v>1212</v>
      </c>
      <c r="H12" s="46">
        <f>F12-G12</f>
        <v>7272</v>
      </c>
      <c r="I12" s="46">
        <f t="shared" ref="I12:I29" si="0">F12-1212</f>
        <v>7272</v>
      </c>
      <c r="J12" s="47" t="s">
        <v>14</v>
      </c>
      <c r="K12" s="2">
        <v>56</v>
      </c>
      <c r="L12" s="42"/>
      <c r="M12" s="48">
        <v>45078</v>
      </c>
      <c r="N12" s="2">
        <v>214</v>
      </c>
      <c r="O12" s="2">
        <v>78</v>
      </c>
      <c r="P12" s="2">
        <v>1464</v>
      </c>
      <c r="Q12" s="42">
        <v>8605</v>
      </c>
      <c r="R12" s="49"/>
      <c r="S12" s="50" t="s">
        <v>9</v>
      </c>
      <c r="T12" s="50" t="s">
        <v>12</v>
      </c>
      <c r="U12" s="50" t="s">
        <v>7</v>
      </c>
    </row>
    <row r="13" spans="1:24" s="52" customFormat="1" ht="38.25" x14ac:dyDescent="0.25">
      <c r="A13" s="2">
        <v>2</v>
      </c>
      <c r="B13" s="42" t="s">
        <v>23</v>
      </c>
      <c r="C13" s="42" t="s">
        <v>26</v>
      </c>
      <c r="D13" s="97" t="s">
        <v>61</v>
      </c>
      <c r="E13" s="43" t="s">
        <v>41</v>
      </c>
      <c r="F13" s="44">
        <v>8484</v>
      </c>
      <c r="G13" s="45">
        <f t="shared" ref="G13:G29" si="1">F13-I13</f>
        <v>1212</v>
      </c>
      <c r="H13" s="46">
        <f t="shared" ref="H13:H29" si="2">F13-G13</f>
        <v>7272</v>
      </c>
      <c r="I13" s="46">
        <f t="shared" si="0"/>
        <v>7272</v>
      </c>
      <c r="J13" s="47" t="s">
        <v>14</v>
      </c>
      <c r="K13" s="2">
        <v>57</v>
      </c>
      <c r="L13" s="2"/>
      <c r="M13" s="48">
        <v>45078</v>
      </c>
      <c r="N13" s="2">
        <v>214</v>
      </c>
      <c r="O13" s="2">
        <v>78</v>
      </c>
      <c r="P13" s="2">
        <v>1465</v>
      </c>
      <c r="Q13" s="2">
        <v>8608</v>
      </c>
      <c r="R13" s="2"/>
      <c r="S13" s="39" t="s">
        <v>16</v>
      </c>
      <c r="T13" s="40" t="s">
        <v>140</v>
      </c>
      <c r="U13" s="41" t="s">
        <v>175</v>
      </c>
      <c r="X13" s="51"/>
    </row>
    <row r="14" spans="1:24" s="51" customFormat="1" ht="38.25" x14ac:dyDescent="0.25">
      <c r="A14" s="42">
        <v>3</v>
      </c>
      <c r="B14" s="2" t="s">
        <v>23</v>
      </c>
      <c r="C14" s="2" t="s">
        <v>26</v>
      </c>
      <c r="D14" s="36" t="s">
        <v>177</v>
      </c>
      <c r="E14" s="43" t="s">
        <v>178</v>
      </c>
      <c r="F14" s="44">
        <v>8484</v>
      </c>
      <c r="G14" s="45">
        <f t="shared" si="1"/>
        <v>1212</v>
      </c>
      <c r="H14" s="46">
        <f t="shared" si="2"/>
        <v>7272</v>
      </c>
      <c r="I14" s="46">
        <f t="shared" si="0"/>
        <v>7272</v>
      </c>
      <c r="J14" s="47" t="s">
        <v>14</v>
      </c>
      <c r="K14" s="2">
        <v>58</v>
      </c>
      <c r="L14" s="42"/>
      <c r="M14" s="48">
        <v>45078</v>
      </c>
      <c r="N14" s="2">
        <v>214</v>
      </c>
      <c r="O14" s="2">
        <v>78</v>
      </c>
      <c r="P14" s="2">
        <v>1466</v>
      </c>
      <c r="Q14" s="42">
        <v>8606</v>
      </c>
      <c r="R14" s="42"/>
      <c r="S14" s="39" t="s">
        <v>16</v>
      </c>
      <c r="T14" s="40" t="s">
        <v>140</v>
      </c>
      <c r="U14" s="41" t="s">
        <v>175</v>
      </c>
    </row>
    <row r="15" spans="1:24" s="52" customFormat="1" ht="38.25" x14ac:dyDescent="0.25">
      <c r="A15" s="42">
        <v>4</v>
      </c>
      <c r="B15" s="2" t="s">
        <v>23</v>
      </c>
      <c r="C15" s="2" t="s">
        <v>26</v>
      </c>
      <c r="D15" s="36" t="s">
        <v>66</v>
      </c>
      <c r="E15" s="43" t="s">
        <v>21</v>
      </c>
      <c r="F15" s="44">
        <v>8484</v>
      </c>
      <c r="G15" s="45">
        <f t="shared" si="1"/>
        <v>1212</v>
      </c>
      <c r="H15" s="46">
        <f>F15-G15</f>
        <v>7272</v>
      </c>
      <c r="I15" s="46">
        <f t="shared" si="0"/>
        <v>7272</v>
      </c>
      <c r="J15" s="47" t="s">
        <v>14</v>
      </c>
      <c r="K15" s="2">
        <v>59</v>
      </c>
      <c r="L15" s="2"/>
      <c r="M15" s="48">
        <v>45078</v>
      </c>
      <c r="N15" s="2">
        <v>214</v>
      </c>
      <c r="O15" s="2">
        <v>78</v>
      </c>
      <c r="P15" s="2">
        <v>1467</v>
      </c>
      <c r="Q15" s="2">
        <v>8598</v>
      </c>
      <c r="R15" s="2"/>
      <c r="S15" s="39" t="s">
        <v>16</v>
      </c>
      <c r="T15" s="40" t="s">
        <v>140</v>
      </c>
      <c r="U15" s="41" t="s">
        <v>175</v>
      </c>
      <c r="X15" s="51"/>
    </row>
    <row r="16" spans="1:24" s="52" customFormat="1" ht="38.25" x14ac:dyDescent="0.25">
      <c r="A16" s="2">
        <v>5</v>
      </c>
      <c r="B16" s="2" t="s">
        <v>23</v>
      </c>
      <c r="C16" s="2" t="s">
        <v>26</v>
      </c>
      <c r="D16" s="36" t="s">
        <v>179</v>
      </c>
      <c r="E16" s="43" t="s">
        <v>180</v>
      </c>
      <c r="F16" s="44">
        <v>8484</v>
      </c>
      <c r="G16" s="45">
        <f t="shared" si="1"/>
        <v>1212</v>
      </c>
      <c r="H16" s="46">
        <f t="shared" si="2"/>
        <v>7272</v>
      </c>
      <c r="I16" s="46">
        <f t="shared" si="0"/>
        <v>7272</v>
      </c>
      <c r="J16" s="47" t="s">
        <v>14</v>
      </c>
      <c r="K16" s="2">
        <v>60</v>
      </c>
      <c r="L16" s="2"/>
      <c r="M16" s="48">
        <v>45078</v>
      </c>
      <c r="N16" s="2">
        <v>214</v>
      </c>
      <c r="O16" s="2">
        <v>78</v>
      </c>
      <c r="P16" s="2">
        <v>1468</v>
      </c>
      <c r="Q16" s="2">
        <v>8588</v>
      </c>
      <c r="R16" s="2"/>
      <c r="S16" s="39" t="s">
        <v>16</v>
      </c>
      <c r="T16" s="40" t="s">
        <v>140</v>
      </c>
      <c r="U16" s="41" t="s">
        <v>175</v>
      </c>
      <c r="X16" s="51"/>
    </row>
    <row r="17" spans="1:24" s="52" customFormat="1" ht="38.25" x14ac:dyDescent="0.25">
      <c r="A17" s="42">
        <v>6</v>
      </c>
      <c r="B17" s="2" t="s">
        <v>23</v>
      </c>
      <c r="C17" s="2" t="s">
        <v>26</v>
      </c>
      <c r="D17" s="36" t="s">
        <v>64</v>
      </c>
      <c r="E17" s="43" t="s">
        <v>42</v>
      </c>
      <c r="F17" s="44">
        <v>8484</v>
      </c>
      <c r="G17" s="45">
        <f t="shared" si="1"/>
        <v>1212</v>
      </c>
      <c r="H17" s="46">
        <f t="shared" si="2"/>
        <v>7272</v>
      </c>
      <c r="I17" s="46">
        <f t="shared" si="0"/>
        <v>7272</v>
      </c>
      <c r="J17" s="47" t="s">
        <v>14</v>
      </c>
      <c r="K17" s="2">
        <v>61</v>
      </c>
      <c r="L17" s="2"/>
      <c r="M17" s="48">
        <v>45078</v>
      </c>
      <c r="N17" s="2">
        <v>214</v>
      </c>
      <c r="O17" s="2">
        <v>78</v>
      </c>
      <c r="P17" s="2">
        <v>1469</v>
      </c>
      <c r="Q17" s="2">
        <v>8604</v>
      </c>
      <c r="R17" s="2"/>
      <c r="S17" s="39" t="s">
        <v>16</v>
      </c>
      <c r="T17" s="40" t="s">
        <v>140</v>
      </c>
      <c r="U17" s="41" t="s">
        <v>175</v>
      </c>
      <c r="X17" s="51"/>
    </row>
    <row r="18" spans="1:24" s="52" customFormat="1" ht="38.25" x14ac:dyDescent="0.25">
      <c r="A18" s="42">
        <v>7</v>
      </c>
      <c r="B18" s="2" t="s">
        <v>23</v>
      </c>
      <c r="C18" s="2" t="s">
        <v>26</v>
      </c>
      <c r="D18" s="36" t="s">
        <v>70</v>
      </c>
      <c r="E18" s="43" t="s">
        <v>34</v>
      </c>
      <c r="F18" s="44">
        <v>8484</v>
      </c>
      <c r="G18" s="45">
        <f t="shared" si="1"/>
        <v>1212</v>
      </c>
      <c r="H18" s="46">
        <f t="shared" si="2"/>
        <v>7272</v>
      </c>
      <c r="I18" s="46">
        <f t="shared" si="0"/>
        <v>7272</v>
      </c>
      <c r="J18" s="47" t="s">
        <v>14</v>
      </c>
      <c r="K18" s="2">
        <v>62</v>
      </c>
      <c r="L18" s="2"/>
      <c r="M18" s="48">
        <v>45078</v>
      </c>
      <c r="N18" s="2">
        <v>214</v>
      </c>
      <c r="O18" s="2">
        <v>78</v>
      </c>
      <c r="P18" s="2">
        <v>1470</v>
      </c>
      <c r="Q18" s="2">
        <v>8592</v>
      </c>
      <c r="R18" s="2"/>
      <c r="S18" s="39" t="s">
        <v>16</v>
      </c>
      <c r="T18" s="40" t="s">
        <v>140</v>
      </c>
      <c r="U18" s="41" t="s">
        <v>175</v>
      </c>
      <c r="X18" s="51"/>
    </row>
    <row r="19" spans="1:24" s="52" customFormat="1" ht="38.25" x14ac:dyDescent="0.25">
      <c r="A19" s="2">
        <v>8</v>
      </c>
      <c r="B19" s="2" t="s">
        <v>23</v>
      </c>
      <c r="C19" s="2" t="s">
        <v>26</v>
      </c>
      <c r="D19" s="36" t="s">
        <v>181</v>
      </c>
      <c r="E19" s="43" t="s">
        <v>182</v>
      </c>
      <c r="F19" s="44">
        <v>8484</v>
      </c>
      <c r="G19" s="45">
        <f t="shared" si="1"/>
        <v>1212</v>
      </c>
      <c r="H19" s="46">
        <f t="shared" si="2"/>
        <v>7272</v>
      </c>
      <c r="I19" s="46">
        <f t="shared" si="0"/>
        <v>7272</v>
      </c>
      <c r="J19" s="47" t="s">
        <v>14</v>
      </c>
      <c r="K19" s="2">
        <v>63</v>
      </c>
      <c r="L19" s="2"/>
      <c r="M19" s="48">
        <v>45078</v>
      </c>
      <c r="N19" s="2">
        <v>214</v>
      </c>
      <c r="O19" s="2">
        <v>78</v>
      </c>
      <c r="P19" s="2">
        <v>1471</v>
      </c>
      <c r="Q19" s="2">
        <v>8603</v>
      </c>
      <c r="R19" s="2"/>
      <c r="S19" s="39" t="s">
        <v>16</v>
      </c>
      <c r="T19" s="40" t="s">
        <v>140</v>
      </c>
      <c r="U19" s="41" t="s">
        <v>175</v>
      </c>
      <c r="X19" s="51"/>
    </row>
    <row r="20" spans="1:24" s="52" customFormat="1" ht="38.25" x14ac:dyDescent="0.25">
      <c r="A20" s="42">
        <v>9</v>
      </c>
      <c r="B20" s="2" t="s">
        <v>23</v>
      </c>
      <c r="C20" s="2" t="s">
        <v>26</v>
      </c>
      <c r="D20" s="36" t="s">
        <v>183</v>
      </c>
      <c r="E20" s="43" t="s">
        <v>184</v>
      </c>
      <c r="F20" s="44">
        <v>8484</v>
      </c>
      <c r="G20" s="45">
        <f t="shared" si="1"/>
        <v>1212</v>
      </c>
      <c r="H20" s="46">
        <f t="shared" si="2"/>
        <v>7272</v>
      </c>
      <c r="I20" s="46">
        <f t="shared" si="0"/>
        <v>7272</v>
      </c>
      <c r="J20" s="47" t="s">
        <v>14</v>
      </c>
      <c r="K20" s="2">
        <v>64</v>
      </c>
      <c r="L20" s="2"/>
      <c r="M20" s="48">
        <v>45078</v>
      </c>
      <c r="N20" s="2">
        <v>214</v>
      </c>
      <c r="O20" s="2">
        <v>78</v>
      </c>
      <c r="P20" s="2">
        <v>1472</v>
      </c>
      <c r="Q20" s="2">
        <v>8586</v>
      </c>
      <c r="R20" s="2"/>
      <c r="S20" s="39" t="s">
        <v>16</v>
      </c>
      <c r="T20" s="40" t="s">
        <v>140</v>
      </c>
      <c r="U20" s="41" t="s">
        <v>175</v>
      </c>
      <c r="X20" s="51"/>
    </row>
    <row r="21" spans="1:24" s="52" customFormat="1" ht="38.25" x14ac:dyDescent="0.25">
      <c r="A21" s="42">
        <v>10</v>
      </c>
      <c r="B21" s="2" t="s">
        <v>23</v>
      </c>
      <c r="C21" s="2" t="s">
        <v>26</v>
      </c>
      <c r="D21" s="36" t="s">
        <v>185</v>
      </c>
      <c r="E21" s="43" t="s">
        <v>186</v>
      </c>
      <c r="F21" s="44">
        <v>8484</v>
      </c>
      <c r="G21" s="45">
        <f t="shared" si="1"/>
        <v>1212</v>
      </c>
      <c r="H21" s="46">
        <f t="shared" si="2"/>
        <v>7272</v>
      </c>
      <c r="I21" s="46">
        <f t="shared" si="0"/>
        <v>7272</v>
      </c>
      <c r="J21" s="47" t="s">
        <v>14</v>
      </c>
      <c r="K21" s="2">
        <v>65</v>
      </c>
      <c r="L21" s="2"/>
      <c r="M21" s="48">
        <v>45078</v>
      </c>
      <c r="N21" s="2">
        <v>214</v>
      </c>
      <c r="O21" s="2">
        <v>78</v>
      </c>
      <c r="P21" s="2">
        <v>1473</v>
      </c>
      <c r="Q21" s="2">
        <v>8600</v>
      </c>
      <c r="R21" s="2"/>
      <c r="S21" s="39" t="s">
        <v>16</v>
      </c>
      <c r="T21" s="40" t="s">
        <v>140</v>
      </c>
      <c r="U21" s="41" t="s">
        <v>175</v>
      </c>
      <c r="X21" s="51"/>
    </row>
    <row r="22" spans="1:24" s="52" customFormat="1" ht="38.25" x14ac:dyDescent="0.25">
      <c r="A22" s="2">
        <v>11</v>
      </c>
      <c r="B22" s="2" t="s">
        <v>23</v>
      </c>
      <c r="C22" s="2" t="s">
        <v>26</v>
      </c>
      <c r="D22" s="36" t="s">
        <v>69</v>
      </c>
      <c r="E22" s="43" t="s">
        <v>13</v>
      </c>
      <c r="F22" s="44">
        <v>8484</v>
      </c>
      <c r="G22" s="45">
        <f t="shared" si="1"/>
        <v>1212</v>
      </c>
      <c r="H22" s="46">
        <f t="shared" si="2"/>
        <v>7272</v>
      </c>
      <c r="I22" s="46">
        <f t="shared" si="0"/>
        <v>7272</v>
      </c>
      <c r="J22" s="47" t="s">
        <v>14</v>
      </c>
      <c r="K22" s="2">
        <v>66</v>
      </c>
      <c r="L22" s="2"/>
      <c r="M22" s="48">
        <v>45078</v>
      </c>
      <c r="N22" s="2">
        <v>214</v>
      </c>
      <c r="O22" s="2">
        <v>78</v>
      </c>
      <c r="P22" s="2">
        <v>1474</v>
      </c>
      <c r="Q22" s="2">
        <v>8594</v>
      </c>
      <c r="R22" s="2"/>
      <c r="S22" s="39" t="s">
        <v>16</v>
      </c>
      <c r="T22" s="40" t="s">
        <v>140</v>
      </c>
      <c r="U22" s="41" t="s">
        <v>175</v>
      </c>
      <c r="X22" s="51"/>
    </row>
    <row r="23" spans="1:24" s="52" customFormat="1" ht="38.25" x14ac:dyDescent="0.25">
      <c r="A23" s="42">
        <v>12</v>
      </c>
      <c r="B23" s="2" t="s">
        <v>23</v>
      </c>
      <c r="C23" s="2" t="s">
        <v>26</v>
      </c>
      <c r="D23" s="36" t="s">
        <v>62</v>
      </c>
      <c r="E23" s="43" t="s">
        <v>20</v>
      </c>
      <c r="F23" s="44">
        <v>8484</v>
      </c>
      <c r="G23" s="45">
        <f t="shared" si="1"/>
        <v>1212</v>
      </c>
      <c r="H23" s="46">
        <f t="shared" si="2"/>
        <v>7272</v>
      </c>
      <c r="I23" s="46">
        <f t="shared" si="0"/>
        <v>7272</v>
      </c>
      <c r="J23" s="47" t="s">
        <v>14</v>
      </c>
      <c r="K23" s="2">
        <v>67</v>
      </c>
      <c r="L23" s="2"/>
      <c r="M23" s="48">
        <v>45078</v>
      </c>
      <c r="N23" s="2">
        <v>214</v>
      </c>
      <c r="O23" s="2">
        <v>78</v>
      </c>
      <c r="P23" s="2">
        <v>1475</v>
      </c>
      <c r="Q23" s="2">
        <v>8607</v>
      </c>
      <c r="R23" s="2"/>
      <c r="S23" s="39" t="s">
        <v>16</v>
      </c>
      <c r="T23" s="40" t="s">
        <v>140</v>
      </c>
      <c r="U23" s="41" t="s">
        <v>175</v>
      </c>
      <c r="X23" s="51"/>
    </row>
    <row r="24" spans="1:24" s="52" customFormat="1" ht="38.25" x14ac:dyDescent="0.25">
      <c r="A24" s="42">
        <v>13</v>
      </c>
      <c r="B24" s="2" t="s">
        <v>23</v>
      </c>
      <c r="C24" s="2" t="s">
        <v>26</v>
      </c>
      <c r="D24" s="36" t="s">
        <v>187</v>
      </c>
      <c r="E24" s="43" t="s">
        <v>43</v>
      </c>
      <c r="F24" s="44">
        <v>8484</v>
      </c>
      <c r="G24" s="45">
        <f t="shared" si="1"/>
        <v>1212</v>
      </c>
      <c r="H24" s="46">
        <f t="shared" si="2"/>
        <v>7272</v>
      </c>
      <c r="I24" s="46">
        <f t="shared" si="0"/>
        <v>7272</v>
      </c>
      <c r="J24" s="47" t="s">
        <v>14</v>
      </c>
      <c r="K24" s="2">
        <v>68</v>
      </c>
      <c r="L24" s="2"/>
      <c r="M24" s="48">
        <v>45078</v>
      </c>
      <c r="N24" s="2">
        <v>214</v>
      </c>
      <c r="O24" s="2">
        <v>78</v>
      </c>
      <c r="P24" s="2">
        <v>1476</v>
      </c>
      <c r="Q24" s="2">
        <v>8602</v>
      </c>
      <c r="R24" s="2"/>
      <c r="S24" s="39" t="s">
        <v>16</v>
      </c>
      <c r="T24" s="40" t="s">
        <v>140</v>
      </c>
      <c r="U24" s="41" t="s">
        <v>175</v>
      </c>
      <c r="X24" s="51"/>
    </row>
    <row r="25" spans="1:24" s="52" customFormat="1" ht="38.25" x14ac:dyDescent="0.25">
      <c r="A25" s="2">
        <v>14</v>
      </c>
      <c r="B25" s="2" t="s">
        <v>23</v>
      </c>
      <c r="C25" s="2" t="s">
        <v>26</v>
      </c>
      <c r="D25" s="36" t="s">
        <v>68</v>
      </c>
      <c r="E25" s="43" t="s">
        <v>188</v>
      </c>
      <c r="F25" s="44">
        <v>8484</v>
      </c>
      <c r="G25" s="45">
        <f t="shared" si="1"/>
        <v>1212</v>
      </c>
      <c r="H25" s="46">
        <f t="shared" si="2"/>
        <v>7272</v>
      </c>
      <c r="I25" s="46">
        <f t="shared" si="0"/>
        <v>7272</v>
      </c>
      <c r="J25" s="47" t="s">
        <v>14</v>
      </c>
      <c r="K25" s="2">
        <v>69</v>
      </c>
      <c r="L25" s="2"/>
      <c r="M25" s="48">
        <v>45078</v>
      </c>
      <c r="N25" s="2">
        <v>214</v>
      </c>
      <c r="O25" s="2">
        <v>78</v>
      </c>
      <c r="P25" s="2">
        <v>1477</v>
      </c>
      <c r="Q25" s="2">
        <v>8597</v>
      </c>
      <c r="R25" s="2"/>
      <c r="S25" s="39" t="s">
        <v>16</v>
      </c>
      <c r="T25" s="40" t="s">
        <v>140</v>
      </c>
      <c r="U25" s="41" t="s">
        <v>175</v>
      </c>
      <c r="X25" s="51"/>
    </row>
    <row r="26" spans="1:24" s="51" customFormat="1" ht="38.25" x14ac:dyDescent="0.25">
      <c r="A26" s="42">
        <v>15</v>
      </c>
      <c r="B26" s="42" t="s">
        <v>23</v>
      </c>
      <c r="C26" s="42" t="s">
        <v>26</v>
      </c>
      <c r="D26" s="97" t="s">
        <v>67</v>
      </c>
      <c r="E26" s="53" t="s">
        <v>189</v>
      </c>
      <c r="F26" s="45">
        <v>8484</v>
      </c>
      <c r="G26" s="45">
        <f t="shared" si="1"/>
        <v>1212</v>
      </c>
      <c r="H26" s="46">
        <f t="shared" si="2"/>
        <v>7272</v>
      </c>
      <c r="I26" s="46">
        <f t="shared" si="0"/>
        <v>7272</v>
      </c>
      <c r="J26" s="54" t="s">
        <v>14</v>
      </c>
      <c r="K26" s="42">
        <v>70</v>
      </c>
      <c r="L26" s="42"/>
      <c r="M26" s="55">
        <v>45078</v>
      </c>
      <c r="N26" s="42">
        <v>214</v>
      </c>
      <c r="O26" s="42">
        <v>78</v>
      </c>
      <c r="P26" s="42">
        <v>1478</v>
      </c>
      <c r="Q26" s="42">
        <v>8609</v>
      </c>
      <c r="R26" s="42"/>
      <c r="S26" s="56" t="s">
        <v>16</v>
      </c>
      <c r="T26" s="57" t="s">
        <v>140</v>
      </c>
      <c r="U26" s="58" t="s">
        <v>175</v>
      </c>
    </row>
    <row r="27" spans="1:24" s="52" customFormat="1" ht="38.25" x14ac:dyDescent="0.25">
      <c r="A27" s="42">
        <v>16</v>
      </c>
      <c r="B27" s="2" t="s">
        <v>23</v>
      </c>
      <c r="C27" s="2" t="s">
        <v>26</v>
      </c>
      <c r="D27" s="36" t="s">
        <v>71</v>
      </c>
      <c r="E27" s="43" t="s">
        <v>33</v>
      </c>
      <c r="F27" s="44">
        <v>8484</v>
      </c>
      <c r="G27" s="45">
        <f t="shared" si="1"/>
        <v>1212</v>
      </c>
      <c r="H27" s="46">
        <f t="shared" si="2"/>
        <v>7272</v>
      </c>
      <c r="I27" s="46">
        <f t="shared" si="0"/>
        <v>7272</v>
      </c>
      <c r="J27" s="47" t="s">
        <v>14</v>
      </c>
      <c r="K27" s="2">
        <v>71</v>
      </c>
      <c r="L27" s="2"/>
      <c r="M27" s="48">
        <v>45078</v>
      </c>
      <c r="N27" s="2">
        <v>214</v>
      </c>
      <c r="O27" s="2">
        <v>78</v>
      </c>
      <c r="P27" s="2">
        <v>1479</v>
      </c>
      <c r="Q27" s="2">
        <v>8587</v>
      </c>
      <c r="R27" s="2"/>
      <c r="S27" s="39" t="s">
        <v>16</v>
      </c>
      <c r="T27" s="40" t="s">
        <v>140</v>
      </c>
      <c r="U27" s="41" t="s">
        <v>175</v>
      </c>
      <c r="X27" s="51"/>
    </row>
    <row r="28" spans="1:24" s="52" customFormat="1" ht="38.25" x14ac:dyDescent="0.25">
      <c r="A28" s="2">
        <v>17</v>
      </c>
      <c r="B28" s="2" t="s">
        <v>23</v>
      </c>
      <c r="C28" s="2" t="s">
        <v>26</v>
      </c>
      <c r="D28" s="36" t="s">
        <v>65</v>
      </c>
      <c r="E28" s="43" t="s">
        <v>17</v>
      </c>
      <c r="F28" s="44">
        <v>8484</v>
      </c>
      <c r="G28" s="45">
        <f t="shared" si="1"/>
        <v>1212</v>
      </c>
      <c r="H28" s="46">
        <f t="shared" si="2"/>
        <v>7272</v>
      </c>
      <c r="I28" s="46">
        <f t="shared" si="0"/>
        <v>7272</v>
      </c>
      <c r="J28" s="47" t="s">
        <v>14</v>
      </c>
      <c r="K28" s="2">
        <v>72</v>
      </c>
      <c r="L28" s="2"/>
      <c r="M28" s="48">
        <v>45078</v>
      </c>
      <c r="N28" s="2">
        <v>214</v>
      </c>
      <c r="O28" s="2">
        <v>78</v>
      </c>
      <c r="P28" s="2">
        <v>1480</v>
      </c>
      <c r="Q28" s="2">
        <v>8601</v>
      </c>
      <c r="R28" s="2"/>
      <c r="S28" s="39" t="s">
        <v>16</v>
      </c>
      <c r="T28" s="40" t="s">
        <v>140</v>
      </c>
      <c r="U28" s="41" t="s">
        <v>175</v>
      </c>
      <c r="X28" s="51"/>
    </row>
    <row r="29" spans="1:24" s="52" customFormat="1" ht="38.25" x14ac:dyDescent="0.25">
      <c r="A29" s="42">
        <v>18</v>
      </c>
      <c r="B29" s="2" t="s">
        <v>23</v>
      </c>
      <c r="C29" s="2" t="s">
        <v>26</v>
      </c>
      <c r="D29" s="36" t="s">
        <v>72</v>
      </c>
      <c r="E29" s="43" t="s">
        <v>18</v>
      </c>
      <c r="F29" s="44">
        <v>8484</v>
      </c>
      <c r="G29" s="45">
        <f t="shared" si="1"/>
        <v>1212</v>
      </c>
      <c r="H29" s="46">
        <f t="shared" si="2"/>
        <v>7272</v>
      </c>
      <c r="I29" s="46">
        <f t="shared" si="0"/>
        <v>7272</v>
      </c>
      <c r="J29" s="47" t="s">
        <v>14</v>
      </c>
      <c r="K29" s="2">
        <v>73</v>
      </c>
      <c r="L29" s="2"/>
      <c r="M29" s="48">
        <v>45078</v>
      </c>
      <c r="N29" s="2">
        <v>214</v>
      </c>
      <c r="O29" s="2">
        <v>78</v>
      </c>
      <c r="P29" s="2">
        <v>1481</v>
      </c>
      <c r="Q29" s="2"/>
      <c r="R29" s="2"/>
      <c r="S29" s="39" t="s">
        <v>16</v>
      </c>
      <c r="T29" s="40" t="s">
        <v>140</v>
      </c>
      <c r="U29" s="41" t="s">
        <v>175</v>
      </c>
      <c r="X29" s="51"/>
    </row>
    <row r="30" spans="1:24" s="3" customFormat="1" ht="38.25" x14ac:dyDescent="0.25">
      <c r="A30" s="42">
        <v>19</v>
      </c>
      <c r="B30" s="2" t="s">
        <v>23</v>
      </c>
      <c r="C30" s="2" t="s">
        <v>30</v>
      </c>
      <c r="D30" s="59" t="s">
        <v>45</v>
      </c>
      <c r="E30" s="60" t="s">
        <v>49</v>
      </c>
      <c r="F30" s="61">
        <v>13332</v>
      </c>
      <c r="G30" s="17">
        <f t="shared" ref="G30:G64" si="3">F30-I30</f>
        <v>6060</v>
      </c>
      <c r="H30" s="17">
        <f>F30-G30</f>
        <v>7272</v>
      </c>
      <c r="I30" s="17">
        <f t="shared" ref="I30:I35" si="4">+F30-1212-1212-1212-1212-1212</f>
        <v>7272</v>
      </c>
      <c r="J30" s="47" t="s">
        <v>14</v>
      </c>
      <c r="K30" s="47">
        <v>20</v>
      </c>
      <c r="L30" s="2"/>
      <c r="M30" s="41">
        <v>44958</v>
      </c>
      <c r="N30" s="2"/>
      <c r="O30" s="2">
        <v>3</v>
      </c>
      <c r="P30" s="2">
        <v>486</v>
      </c>
      <c r="Q30" s="2" t="s">
        <v>166</v>
      </c>
      <c r="R30" s="2">
        <v>828</v>
      </c>
      <c r="S30" s="39" t="s">
        <v>16</v>
      </c>
      <c r="T30" s="40" t="s">
        <v>140</v>
      </c>
      <c r="U30" s="41" t="s">
        <v>175</v>
      </c>
      <c r="V30" s="3" t="s">
        <v>124</v>
      </c>
    </row>
    <row r="31" spans="1:24" s="3" customFormat="1" ht="38.25" x14ac:dyDescent="0.25">
      <c r="A31" s="2">
        <v>20</v>
      </c>
      <c r="B31" s="2" t="s">
        <v>23</v>
      </c>
      <c r="C31" s="2" t="s">
        <v>30</v>
      </c>
      <c r="D31" s="59" t="s">
        <v>46</v>
      </c>
      <c r="E31" s="60" t="s">
        <v>47</v>
      </c>
      <c r="F31" s="61">
        <v>13332</v>
      </c>
      <c r="G31" s="17">
        <f t="shared" si="3"/>
        <v>6060</v>
      </c>
      <c r="H31" s="17">
        <f>F31-G31</f>
        <v>7272</v>
      </c>
      <c r="I31" s="17">
        <f t="shared" si="4"/>
        <v>7272</v>
      </c>
      <c r="J31" s="47" t="s">
        <v>14</v>
      </c>
      <c r="K31" s="47">
        <v>21</v>
      </c>
      <c r="L31" s="2"/>
      <c r="M31" s="41">
        <v>44958</v>
      </c>
      <c r="N31" s="2"/>
      <c r="O31" s="2">
        <v>3</v>
      </c>
      <c r="P31" s="2">
        <v>487</v>
      </c>
      <c r="Q31" s="2" t="s">
        <v>164</v>
      </c>
      <c r="R31" s="2">
        <v>827</v>
      </c>
      <c r="S31" s="39" t="s">
        <v>51</v>
      </c>
      <c r="T31" s="2"/>
      <c r="U31" s="62" t="s">
        <v>129</v>
      </c>
      <c r="V31" s="3" t="s">
        <v>153</v>
      </c>
    </row>
    <row r="32" spans="1:24" s="3" customFormat="1" ht="38.25" x14ac:dyDescent="0.25">
      <c r="A32" s="42">
        <v>21</v>
      </c>
      <c r="B32" s="2" t="s">
        <v>23</v>
      </c>
      <c r="C32" s="2" t="s">
        <v>30</v>
      </c>
      <c r="D32" s="59" t="s">
        <v>48</v>
      </c>
      <c r="E32" s="60" t="s">
        <v>50</v>
      </c>
      <c r="F32" s="61">
        <v>13332</v>
      </c>
      <c r="G32" s="17">
        <f t="shared" si="3"/>
        <v>6060</v>
      </c>
      <c r="H32" s="17">
        <f>F32-G32</f>
        <v>7272</v>
      </c>
      <c r="I32" s="17">
        <f t="shared" si="4"/>
        <v>7272</v>
      </c>
      <c r="J32" s="47" t="s">
        <v>14</v>
      </c>
      <c r="K32" s="47">
        <v>22</v>
      </c>
      <c r="L32" s="2"/>
      <c r="M32" s="41">
        <v>44958</v>
      </c>
      <c r="N32" s="2"/>
      <c r="O32" s="2">
        <v>3</v>
      </c>
      <c r="P32" s="2">
        <v>488</v>
      </c>
      <c r="Q32" s="2" t="s">
        <v>165</v>
      </c>
      <c r="R32" s="2">
        <v>829</v>
      </c>
      <c r="S32" s="39" t="s">
        <v>51</v>
      </c>
      <c r="T32" s="63"/>
      <c r="U32" s="62" t="s">
        <v>129</v>
      </c>
      <c r="V32" s="3" t="s">
        <v>154</v>
      </c>
    </row>
    <row r="33" spans="1:24" s="3" customFormat="1" ht="38.25" customHeight="1" x14ac:dyDescent="0.25">
      <c r="A33" s="42">
        <v>22</v>
      </c>
      <c r="B33" s="2" t="s">
        <v>23</v>
      </c>
      <c r="C33" s="39" t="s">
        <v>127</v>
      </c>
      <c r="D33" s="59" t="s">
        <v>73</v>
      </c>
      <c r="E33" s="43" t="s">
        <v>74</v>
      </c>
      <c r="F33" s="61">
        <v>13332</v>
      </c>
      <c r="G33" s="17">
        <f t="shared" si="3"/>
        <v>6060</v>
      </c>
      <c r="H33" s="17">
        <f t="shared" ref="H33:H65" si="5">F33-G33</f>
        <v>7272</v>
      </c>
      <c r="I33" s="17">
        <f t="shared" si="4"/>
        <v>7272</v>
      </c>
      <c r="J33" s="47" t="s">
        <v>14</v>
      </c>
      <c r="K33" s="47">
        <v>23</v>
      </c>
      <c r="L33" s="2"/>
      <c r="M33" s="41">
        <v>44958</v>
      </c>
      <c r="N33" s="2"/>
      <c r="O33" s="2">
        <v>8</v>
      </c>
      <c r="P33" s="2">
        <v>325</v>
      </c>
      <c r="Q33" s="2" t="s">
        <v>167</v>
      </c>
      <c r="R33" s="2">
        <v>833</v>
      </c>
      <c r="S33" s="39" t="s">
        <v>51</v>
      </c>
      <c r="T33" s="63"/>
      <c r="U33" s="62" t="s">
        <v>129</v>
      </c>
      <c r="V33" s="3" t="s">
        <v>124</v>
      </c>
    </row>
    <row r="34" spans="1:24" s="9" customFormat="1" ht="38.25" x14ac:dyDescent="0.25">
      <c r="A34" s="2">
        <v>23</v>
      </c>
      <c r="B34" s="2" t="s">
        <v>23</v>
      </c>
      <c r="C34" s="2" t="s">
        <v>31</v>
      </c>
      <c r="D34" s="59" t="s">
        <v>75</v>
      </c>
      <c r="E34" s="43" t="s">
        <v>97</v>
      </c>
      <c r="F34" s="61">
        <v>13332</v>
      </c>
      <c r="G34" s="17">
        <f t="shared" si="3"/>
        <v>6060</v>
      </c>
      <c r="H34" s="17">
        <f t="shared" si="5"/>
        <v>7272</v>
      </c>
      <c r="I34" s="17">
        <f t="shared" si="4"/>
        <v>7272</v>
      </c>
      <c r="J34" s="47" t="s">
        <v>14</v>
      </c>
      <c r="K34" s="47">
        <v>24</v>
      </c>
      <c r="L34" s="2" t="s">
        <v>15</v>
      </c>
      <c r="M34" s="48">
        <v>44958</v>
      </c>
      <c r="N34" s="64">
        <v>334</v>
      </c>
      <c r="O34" s="65">
        <v>10</v>
      </c>
      <c r="P34" s="2">
        <v>428</v>
      </c>
      <c r="Q34" s="2" t="s">
        <v>162</v>
      </c>
      <c r="R34" s="2">
        <v>843</v>
      </c>
      <c r="S34" s="39" t="s">
        <v>52</v>
      </c>
      <c r="T34" s="2"/>
      <c r="U34" s="36" t="s">
        <v>129</v>
      </c>
      <c r="V34" s="3" t="s">
        <v>124</v>
      </c>
    </row>
    <row r="35" spans="1:24" s="3" customFormat="1" ht="38.25" x14ac:dyDescent="0.25">
      <c r="A35" s="42">
        <v>24</v>
      </c>
      <c r="B35" s="2" t="s">
        <v>23</v>
      </c>
      <c r="C35" s="2" t="s">
        <v>31</v>
      </c>
      <c r="D35" s="59" t="s">
        <v>76</v>
      </c>
      <c r="E35" s="66" t="s">
        <v>96</v>
      </c>
      <c r="F35" s="61">
        <v>13332</v>
      </c>
      <c r="G35" s="17">
        <f t="shared" si="3"/>
        <v>6060</v>
      </c>
      <c r="H35" s="17">
        <f t="shared" si="5"/>
        <v>7272</v>
      </c>
      <c r="I35" s="17">
        <f t="shared" si="4"/>
        <v>7272</v>
      </c>
      <c r="J35" s="47" t="s">
        <v>14</v>
      </c>
      <c r="K35" s="64" t="s">
        <v>121</v>
      </c>
      <c r="L35" s="2" t="s">
        <v>15</v>
      </c>
      <c r="M35" s="48">
        <v>44958</v>
      </c>
      <c r="N35" s="39"/>
      <c r="O35" s="39">
        <v>10</v>
      </c>
      <c r="P35" s="2">
        <v>429</v>
      </c>
      <c r="Q35" s="2" t="s">
        <v>163</v>
      </c>
      <c r="R35" s="2">
        <v>853</v>
      </c>
      <c r="S35" s="39" t="s">
        <v>52</v>
      </c>
      <c r="T35" s="63"/>
      <c r="U35" s="36" t="s">
        <v>129</v>
      </c>
      <c r="V35" s="3" t="s">
        <v>124</v>
      </c>
    </row>
    <row r="36" spans="1:24" s="3" customFormat="1" ht="37.5" customHeight="1" x14ac:dyDescent="0.25">
      <c r="A36" s="42">
        <v>25</v>
      </c>
      <c r="B36" s="2" t="s">
        <v>23</v>
      </c>
      <c r="C36" s="2" t="s">
        <v>123</v>
      </c>
      <c r="D36" s="36" t="s">
        <v>190</v>
      </c>
      <c r="E36" s="43" t="s">
        <v>94</v>
      </c>
      <c r="F36" s="44">
        <v>6060</v>
      </c>
      <c r="G36" s="17">
        <f t="shared" si="3"/>
        <v>1212</v>
      </c>
      <c r="H36" s="17">
        <f t="shared" si="5"/>
        <v>4848</v>
      </c>
      <c r="I36" s="17">
        <f>+F36-1212</f>
        <v>4848</v>
      </c>
      <c r="J36" s="47" t="s">
        <v>14</v>
      </c>
      <c r="K36" s="2">
        <v>55</v>
      </c>
      <c r="L36" s="2" t="s">
        <v>15</v>
      </c>
      <c r="M36" s="48">
        <v>45078</v>
      </c>
      <c r="N36" s="2">
        <v>153</v>
      </c>
      <c r="O36" s="2">
        <v>60</v>
      </c>
      <c r="P36" s="2">
        <v>1349</v>
      </c>
      <c r="Q36" s="67">
        <v>8610</v>
      </c>
      <c r="R36" s="2"/>
      <c r="S36" s="39" t="s">
        <v>60</v>
      </c>
      <c r="T36" s="40" t="s">
        <v>140</v>
      </c>
      <c r="U36" s="41" t="s">
        <v>191</v>
      </c>
      <c r="V36" s="3" t="s">
        <v>176</v>
      </c>
    </row>
    <row r="37" spans="1:24" s="69" customFormat="1" ht="37.5" customHeight="1" x14ac:dyDescent="0.25">
      <c r="A37" s="2">
        <v>26</v>
      </c>
      <c r="B37" s="42" t="s">
        <v>32</v>
      </c>
      <c r="C37" s="42" t="s">
        <v>26</v>
      </c>
      <c r="D37" s="97" t="s">
        <v>214</v>
      </c>
      <c r="E37" s="53" t="s">
        <v>215</v>
      </c>
      <c r="F37" s="45">
        <v>8484</v>
      </c>
      <c r="G37" s="46">
        <f t="shared" si="3"/>
        <v>1212</v>
      </c>
      <c r="H37" s="46">
        <f t="shared" si="5"/>
        <v>7272</v>
      </c>
      <c r="I37" s="46">
        <f>+F37-1212</f>
        <v>7272</v>
      </c>
      <c r="J37" s="54" t="s">
        <v>14</v>
      </c>
      <c r="K37" s="42">
        <v>74</v>
      </c>
      <c r="L37" s="42" t="s">
        <v>15</v>
      </c>
      <c r="M37" s="55">
        <v>45078</v>
      </c>
      <c r="N37" s="42">
        <v>214</v>
      </c>
      <c r="O37" s="42">
        <v>78</v>
      </c>
      <c r="P37" s="42">
        <v>1503</v>
      </c>
      <c r="Q37" s="68">
        <v>9220</v>
      </c>
      <c r="R37" s="42"/>
      <c r="S37" s="56" t="s">
        <v>53</v>
      </c>
      <c r="T37" s="57" t="s">
        <v>140</v>
      </c>
      <c r="U37" s="58" t="s">
        <v>175</v>
      </c>
    </row>
    <row r="38" spans="1:24" s="3" customFormat="1" ht="37.5" customHeight="1" x14ac:dyDescent="0.25">
      <c r="A38" s="42">
        <v>27</v>
      </c>
      <c r="B38" s="2" t="s">
        <v>32</v>
      </c>
      <c r="C38" s="2" t="s">
        <v>30</v>
      </c>
      <c r="D38" s="59" t="s">
        <v>135</v>
      </c>
      <c r="E38" s="64" t="s">
        <v>98</v>
      </c>
      <c r="F38" s="61">
        <v>13332</v>
      </c>
      <c r="G38" s="17">
        <f t="shared" si="3"/>
        <v>6060</v>
      </c>
      <c r="H38" s="17">
        <f t="shared" si="5"/>
        <v>7272</v>
      </c>
      <c r="I38" s="17">
        <f t="shared" ref="I38:I43" si="6">+F38-1212-1212-1212-1212-1212</f>
        <v>7272</v>
      </c>
      <c r="J38" s="47" t="s">
        <v>14</v>
      </c>
      <c r="K38" s="64" t="s">
        <v>79</v>
      </c>
      <c r="L38" s="2" t="s">
        <v>15</v>
      </c>
      <c r="M38" s="70">
        <v>44958</v>
      </c>
      <c r="N38" s="39"/>
      <c r="O38" s="39">
        <v>3</v>
      </c>
      <c r="P38" s="67">
        <v>503</v>
      </c>
      <c r="Q38" s="67" t="s">
        <v>208</v>
      </c>
      <c r="R38" s="2">
        <v>989</v>
      </c>
      <c r="S38" s="67" t="s">
        <v>54</v>
      </c>
      <c r="T38" s="63"/>
      <c r="U38" s="71" t="s">
        <v>129</v>
      </c>
      <c r="V38" s="3" t="s">
        <v>124</v>
      </c>
    </row>
    <row r="39" spans="1:24" s="3" customFormat="1" ht="38.25" x14ac:dyDescent="0.25">
      <c r="A39" s="42">
        <v>28</v>
      </c>
      <c r="B39" s="2" t="s">
        <v>32</v>
      </c>
      <c r="C39" s="2" t="s">
        <v>30</v>
      </c>
      <c r="D39" s="59" t="s">
        <v>80</v>
      </c>
      <c r="E39" s="64" t="s">
        <v>99</v>
      </c>
      <c r="F39" s="61">
        <v>13332</v>
      </c>
      <c r="G39" s="17">
        <f t="shared" si="3"/>
        <v>6060</v>
      </c>
      <c r="H39" s="17">
        <f t="shared" si="5"/>
        <v>7272</v>
      </c>
      <c r="I39" s="17">
        <f t="shared" si="6"/>
        <v>7272</v>
      </c>
      <c r="J39" s="47" t="s">
        <v>14</v>
      </c>
      <c r="K39" s="2">
        <v>32</v>
      </c>
      <c r="L39" s="2"/>
      <c r="M39" s="70">
        <v>44958</v>
      </c>
      <c r="N39" s="2"/>
      <c r="O39" s="39">
        <v>3</v>
      </c>
      <c r="P39" s="2">
        <v>504</v>
      </c>
      <c r="Q39" s="2" t="s">
        <v>210</v>
      </c>
      <c r="R39" s="2">
        <v>972</v>
      </c>
      <c r="S39" s="67" t="s">
        <v>54</v>
      </c>
      <c r="T39" s="2"/>
      <c r="U39" s="71" t="s">
        <v>129</v>
      </c>
      <c r="V39" s="3" t="s">
        <v>124</v>
      </c>
    </row>
    <row r="40" spans="1:24" s="3" customFormat="1" ht="38.25" x14ac:dyDescent="0.25">
      <c r="A40" s="2">
        <v>29</v>
      </c>
      <c r="B40" s="2" t="s">
        <v>32</v>
      </c>
      <c r="C40" s="2" t="s">
        <v>30</v>
      </c>
      <c r="D40" s="59" t="s">
        <v>126</v>
      </c>
      <c r="E40" s="64" t="s">
        <v>102</v>
      </c>
      <c r="F40" s="61">
        <v>13332</v>
      </c>
      <c r="G40" s="17">
        <f t="shared" si="3"/>
        <v>6060</v>
      </c>
      <c r="H40" s="17">
        <f>F40-G40</f>
        <v>7272</v>
      </c>
      <c r="I40" s="17">
        <f t="shared" si="6"/>
        <v>7272</v>
      </c>
      <c r="J40" s="47" t="s">
        <v>14</v>
      </c>
      <c r="K40" s="2">
        <v>33</v>
      </c>
      <c r="L40" s="2"/>
      <c r="M40" s="72">
        <v>44958</v>
      </c>
      <c r="N40" s="2"/>
      <c r="O40" s="39">
        <v>3</v>
      </c>
      <c r="P40" s="2">
        <v>505</v>
      </c>
      <c r="Q40" s="2" t="s">
        <v>207</v>
      </c>
      <c r="R40" s="2">
        <v>978</v>
      </c>
      <c r="S40" s="67" t="s">
        <v>54</v>
      </c>
      <c r="T40" s="2"/>
      <c r="U40" s="73" t="s">
        <v>133</v>
      </c>
      <c r="V40" s="3" t="s">
        <v>122</v>
      </c>
    </row>
    <row r="41" spans="1:24" s="3" customFormat="1" ht="38.25" x14ac:dyDescent="0.25">
      <c r="A41" s="42">
        <v>30</v>
      </c>
      <c r="B41" s="2" t="s">
        <v>32</v>
      </c>
      <c r="C41" s="2" t="s">
        <v>30</v>
      </c>
      <c r="D41" s="59" t="s">
        <v>78</v>
      </c>
      <c r="E41" s="74" t="s">
        <v>100</v>
      </c>
      <c r="F41" s="61">
        <v>13332</v>
      </c>
      <c r="G41" s="17">
        <f t="shared" si="3"/>
        <v>6060</v>
      </c>
      <c r="H41" s="17">
        <f>F41-G41</f>
        <v>7272</v>
      </c>
      <c r="I41" s="17">
        <f t="shared" si="6"/>
        <v>7272</v>
      </c>
      <c r="J41" s="47" t="s">
        <v>14</v>
      </c>
      <c r="K41" s="2">
        <v>34</v>
      </c>
      <c r="L41" s="2"/>
      <c r="M41" s="48">
        <v>44958</v>
      </c>
      <c r="N41" s="2"/>
      <c r="O41" s="39">
        <v>3</v>
      </c>
      <c r="P41" s="2">
        <v>506</v>
      </c>
      <c r="Q41" s="2" t="s">
        <v>212</v>
      </c>
      <c r="R41" s="2">
        <v>979</v>
      </c>
      <c r="S41" s="67" t="s">
        <v>54</v>
      </c>
      <c r="T41" s="2"/>
      <c r="U41" s="75" t="s">
        <v>129</v>
      </c>
      <c r="V41" s="3" t="s">
        <v>124</v>
      </c>
    </row>
    <row r="42" spans="1:24" s="52" customFormat="1" ht="38.25" x14ac:dyDescent="0.25">
      <c r="A42" s="42">
        <v>31</v>
      </c>
      <c r="B42" s="2" t="s">
        <v>32</v>
      </c>
      <c r="C42" s="2" t="s">
        <v>30</v>
      </c>
      <c r="D42" s="59" t="s">
        <v>134</v>
      </c>
      <c r="E42" s="74" t="s">
        <v>103</v>
      </c>
      <c r="F42" s="61">
        <v>13332</v>
      </c>
      <c r="G42" s="17">
        <f t="shared" si="3"/>
        <v>6060</v>
      </c>
      <c r="H42" s="17">
        <f t="shared" si="5"/>
        <v>7272</v>
      </c>
      <c r="I42" s="17">
        <f t="shared" si="6"/>
        <v>7272</v>
      </c>
      <c r="J42" s="47" t="s">
        <v>14</v>
      </c>
      <c r="K42" s="2">
        <v>35</v>
      </c>
      <c r="L42" s="2"/>
      <c r="M42" s="48">
        <v>44958</v>
      </c>
      <c r="N42" s="2"/>
      <c r="O42" s="39">
        <v>3</v>
      </c>
      <c r="P42" s="2">
        <v>507</v>
      </c>
      <c r="Q42" s="2" t="s">
        <v>211</v>
      </c>
      <c r="R42" s="2">
        <v>988</v>
      </c>
      <c r="S42" s="67" t="s">
        <v>54</v>
      </c>
      <c r="T42" s="2"/>
      <c r="U42" s="48" t="s">
        <v>129</v>
      </c>
      <c r="V42" s="52" t="s">
        <v>124</v>
      </c>
    </row>
    <row r="43" spans="1:24" s="3" customFormat="1" ht="38.25" x14ac:dyDescent="0.25">
      <c r="A43" s="2">
        <v>32</v>
      </c>
      <c r="B43" s="2" t="s">
        <v>32</v>
      </c>
      <c r="C43" s="2" t="s">
        <v>30</v>
      </c>
      <c r="D43" s="59" t="s">
        <v>77</v>
      </c>
      <c r="E43" s="74" t="s">
        <v>101</v>
      </c>
      <c r="F43" s="61">
        <v>13332</v>
      </c>
      <c r="G43" s="17">
        <f t="shared" si="3"/>
        <v>6060</v>
      </c>
      <c r="H43" s="17">
        <f t="shared" si="5"/>
        <v>7272</v>
      </c>
      <c r="I43" s="17">
        <f t="shared" si="6"/>
        <v>7272</v>
      </c>
      <c r="J43" s="47" t="s">
        <v>14</v>
      </c>
      <c r="K43" s="2">
        <v>37</v>
      </c>
      <c r="L43" s="2"/>
      <c r="M43" s="48">
        <v>44958</v>
      </c>
      <c r="N43" s="2"/>
      <c r="O43" s="39">
        <v>3</v>
      </c>
      <c r="P43" s="2">
        <v>508</v>
      </c>
      <c r="Q43" s="2" t="s">
        <v>209</v>
      </c>
      <c r="R43" s="2">
        <v>990</v>
      </c>
      <c r="S43" s="67" t="s">
        <v>54</v>
      </c>
      <c r="T43" s="2"/>
      <c r="U43" s="75" t="s">
        <v>129</v>
      </c>
      <c r="V43" s="3" t="s">
        <v>124</v>
      </c>
    </row>
    <row r="44" spans="1:24" s="3" customFormat="1" ht="38.25" x14ac:dyDescent="0.25">
      <c r="A44" s="42">
        <v>33</v>
      </c>
      <c r="B44" s="2" t="s">
        <v>32</v>
      </c>
      <c r="C44" s="39" t="s">
        <v>127</v>
      </c>
      <c r="D44" s="59" t="s">
        <v>95</v>
      </c>
      <c r="E44" s="74" t="s">
        <v>104</v>
      </c>
      <c r="F44" s="61">
        <v>13332</v>
      </c>
      <c r="G44" s="17">
        <f t="shared" si="3"/>
        <v>4848</v>
      </c>
      <c r="H44" s="17">
        <f>F44-G44</f>
        <v>8484</v>
      </c>
      <c r="I44" s="17">
        <f t="shared" ref="I44" si="7">+F44-1212-1212-1212-1212</f>
        <v>8484</v>
      </c>
      <c r="J44" s="47" t="s">
        <v>14</v>
      </c>
      <c r="K44" s="2">
        <v>38</v>
      </c>
      <c r="L44" s="2"/>
      <c r="M44" s="48">
        <v>44958</v>
      </c>
      <c r="N44" s="2"/>
      <c r="O44" s="39">
        <v>8</v>
      </c>
      <c r="P44" s="2">
        <v>333</v>
      </c>
      <c r="Q44" s="2" t="s">
        <v>161</v>
      </c>
      <c r="R44" s="2">
        <v>992</v>
      </c>
      <c r="S44" s="67" t="s">
        <v>54</v>
      </c>
      <c r="T44" s="2"/>
      <c r="U44" s="75" t="s">
        <v>129</v>
      </c>
      <c r="V44" s="3" t="s">
        <v>124</v>
      </c>
    </row>
    <row r="45" spans="1:24" s="3" customFormat="1" ht="38.25" x14ac:dyDescent="0.25">
      <c r="A45" s="42">
        <v>34</v>
      </c>
      <c r="B45" s="2" t="s">
        <v>32</v>
      </c>
      <c r="C45" s="2" t="s">
        <v>31</v>
      </c>
      <c r="D45" s="76" t="s">
        <v>81</v>
      </c>
      <c r="E45" s="77">
        <v>1104121403001</v>
      </c>
      <c r="F45" s="61">
        <v>13332</v>
      </c>
      <c r="G45" s="17">
        <f t="shared" si="3"/>
        <v>6060</v>
      </c>
      <c r="H45" s="17">
        <f>F45-G45</f>
        <v>7272</v>
      </c>
      <c r="I45" s="17">
        <f>+F45-1212-1212-1212-1212-1212</f>
        <v>7272</v>
      </c>
      <c r="J45" s="47" t="s">
        <v>14</v>
      </c>
      <c r="K45" s="78">
        <v>29</v>
      </c>
      <c r="L45" s="2"/>
      <c r="M45" s="48">
        <v>44958</v>
      </c>
      <c r="N45" s="2"/>
      <c r="O45" s="39">
        <v>10</v>
      </c>
      <c r="P45" s="2">
        <v>435</v>
      </c>
      <c r="Q45" s="2" t="s">
        <v>205</v>
      </c>
      <c r="R45" s="2">
        <v>959</v>
      </c>
      <c r="S45" s="67" t="s">
        <v>55</v>
      </c>
      <c r="T45" s="2"/>
      <c r="U45" s="79" t="s">
        <v>129</v>
      </c>
      <c r="V45" s="3" t="s">
        <v>124</v>
      </c>
    </row>
    <row r="46" spans="1:24" s="3" customFormat="1" ht="38.25" x14ac:dyDescent="0.25">
      <c r="A46" s="2">
        <v>35</v>
      </c>
      <c r="B46" s="2" t="s">
        <v>32</v>
      </c>
      <c r="C46" s="2" t="s">
        <v>31</v>
      </c>
      <c r="D46" s="80" t="s">
        <v>82</v>
      </c>
      <c r="E46" s="81" t="s">
        <v>105</v>
      </c>
      <c r="F46" s="61">
        <v>13332</v>
      </c>
      <c r="G46" s="17">
        <f t="shared" si="3"/>
        <v>6060</v>
      </c>
      <c r="H46" s="17">
        <f>F46-G46</f>
        <v>7272</v>
      </c>
      <c r="I46" s="17">
        <f>+F46-1212-1212-1212-1212-1212</f>
        <v>7272</v>
      </c>
      <c r="J46" s="47" t="s">
        <v>14</v>
      </c>
      <c r="K46" s="2">
        <v>28</v>
      </c>
      <c r="L46" s="2"/>
      <c r="M46" s="48">
        <v>44958</v>
      </c>
      <c r="N46" s="2"/>
      <c r="O46" s="2">
        <v>10</v>
      </c>
      <c r="P46" s="2">
        <v>436</v>
      </c>
      <c r="Q46" s="2" t="s">
        <v>206</v>
      </c>
      <c r="R46" s="2">
        <v>947</v>
      </c>
      <c r="S46" s="67" t="s">
        <v>55</v>
      </c>
      <c r="T46" s="2"/>
      <c r="U46" s="79" t="s">
        <v>129</v>
      </c>
      <c r="V46" s="3" t="s">
        <v>124</v>
      </c>
    </row>
    <row r="47" spans="1:24" s="3" customFormat="1" ht="38.25" x14ac:dyDescent="0.25">
      <c r="A47" s="42">
        <v>36</v>
      </c>
      <c r="B47" s="2" t="s">
        <v>32</v>
      </c>
      <c r="C47" s="2" t="s">
        <v>31</v>
      </c>
      <c r="D47" s="59" t="s">
        <v>120</v>
      </c>
      <c r="E47" s="64" t="s">
        <v>106</v>
      </c>
      <c r="F47" s="61">
        <v>13332</v>
      </c>
      <c r="G47" s="17">
        <f t="shared" si="3"/>
        <v>6060</v>
      </c>
      <c r="H47" s="17">
        <f>F47-G47</f>
        <v>7272</v>
      </c>
      <c r="I47" s="17">
        <f>+F47-1212-1212-1212-1212-1212</f>
        <v>7272</v>
      </c>
      <c r="J47" s="47" t="s">
        <v>14</v>
      </c>
      <c r="K47" s="2">
        <v>39</v>
      </c>
      <c r="L47" s="2"/>
      <c r="M47" s="48">
        <v>44958</v>
      </c>
      <c r="N47" s="2"/>
      <c r="O47" s="2">
        <v>10</v>
      </c>
      <c r="P47" s="2">
        <v>437</v>
      </c>
      <c r="Q47" s="2" t="s">
        <v>204</v>
      </c>
      <c r="R47" s="2">
        <v>960</v>
      </c>
      <c r="S47" s="67" t="s">
        <v>55</v>
      </c>
      <c r="T47" s="2"/>
      <c r="U47" s="79" t="s">
        <v>129</v>
      </c>
      <c r="V47" s="3" t="s">
        <v>124</v>
      </c>
    </row>
    <row r="48" spans="1:24" s="51" customFormat="1" ht="38.25" x14ac:dyDescent="0.25">
      <c r="A48" s="42">
        <v>37</v>
      </c>
      <c r="B48" s="42" t="s">
        <v>32</v>
      </c>
      <c r="C48" s="42" t="s">
        <v>123</v>
      </c>
      <c r="D48" s="97" t="s">
        <v>213</v>
      </c>
      <c r="E48" s="53" t="s">
        <v>107</v>
      </c>
      <c r="F48" s="45">
        <v>6060</v>
      </c>
      <c r="G48" s="46">
        <f t="shared" si="3"/>
        <v>1212</v>
      </c>
      <c r="H48" s="46">
        <f>F48-G48</f>
        <v>4848</v>
      </c>
      <c r="I48" s="46">
        <f>+F48-1212</f>
        <v>4848</v>
      </c>
      <c r="J48" s="54" t="s">
        <v>14</v>
      </c>
      <c r="K48" s="42">
        <v>76</v>
      </c>
      <c r="L48" s="42"/>
      <c r="M48" s="55">
        <v>45078</v>
      </c>
      <c r="N48" s="42">
        <v>153</v>
      </c>
      <c r="O48" s="42">
        <v>60</v>
      </c>
      <c r="P48" s="42">
        <v>1355</v>
      </c>
      <c r="Q48" s="42">
        <v>9212</v>
      </c>
      <c r="R48" s="42"/>
      <c r="S48" s="56" t="s">
        <v>56</v>
      </c>
      <c r="T48" s="57" t="s">
        <v>140</v>
      </c>
      <c r="U48" s="58" t="s">
        <v>191</v>
      </c>
      <c r="X48" s="69"/>
    </row>
    <row r="49" spans="1:23" s="52" customFormat="1" ht="38.25" x14ac:dyDescent="0.25">
      <c r="A49" s="2">
        <v>38</v>
      </c>
      <c r="B49" s="2" t="s">
        <v>32</v>
      </c>
      <c r="C49" s="2" t="s">
        <v>125</v>
      </c>
      <c r="D49" s="59" t="s">
        <v>84</v>
      </c>
      <c r="E49" s="64" t="s">
        <v>108</v>
      </c>
      <c r="F49" s="61">
        <v>7272</v>
      </c>
      <c r="G49" s="17">
        <f t="shared" si="3"/>
        <v>6060</v>
      </c>
      <c r="H49" s="17">
        <f t="shared" si="5"/>
        <v>1212</v>
      </c>
      <c r="I49" s="17">
        <f>+F49-1212-1212-1212-1212-1212</f>
        <v>1212</v>
      </c>
      <c r="J49" s="47" t="s">
        <v>14</v>
      </c>
      <c r="K49" s="2">
        <v>30</v>
      </c>
      <c r="L49" s="2"/>
      <c r="M49" s="48">
        <v>44958</v>
      </c>
      <c r="N49" s="2"/>
      <c r="O49" s="2">
        <v>16</v>
      </c>
      <c r="P49" s="2">
        <v>682</v>
      </c>
      <c r="Q49" s="2" t="s">
        <v>160</v>
      </c>
      <c r="R49" s="2">
        <v>961</v>
      </c>
      <c r="S49" s="67" t="s">
        <v>119</v>
      </c>
      <c r="T49" s="2"/>
      <c r="U49" s="75" t="s">
        <v>131</v>
      </c>
      <c r="V49" s="52" t="s">
        <v>152</v>
      </c>
      <c r="W49" s="82"/>
    </row>
    <row r="50" spans="1:23" s="52" customFormat="1" ht="37.5" customHeight="1" x14ac:dyDescent="0.25">
      <c r="A50" s="42">
        <v>39</v>
      </c>
      <c r="B50" s="2" t="s">
        <v>32</v>
      </c>
      <c r="C50" s="2" t="s">
        <v>83</v>
      </c>
      <c r="D50" s="59" t="s">
        <v>85</v>
      </c>
      <c r="E50" s="64" t="s">
        <v>109</v>
      </c>
      <c r="F50" s="61">
        <v>13332</v>
      </c>
      <c r="G50" s="17">
        <f t="shared" si="3"/>
        <v>6060</v>
      </c>
      <c r="H50" s="17">
        <f t="shared" si="5"/>
        <v>7272</v>
      </c>
      <c r="I50" s="17">
        <f>+F50-1212-1212-1212-1212-1212</f>
        <v>7272</v>
      </c>
      <c r="J50" s="47" t="s">
        <v>14</v>
      </c>
      <c r="K50" s="2">
        <v>31</v>
      </c>
      <c r="L50" s="2"/>
      <c r="M50" s="48">
        <v>44958</v>
      </c>
      <c r="N50" s="2"/>
      <c r="O50" s="2">
        <v>18</v>
      </c>
      <c r="P50" s="2">
        <v>697</v>
      </c>
      <c r="Q50" s="2" t="s">
        <v>203</v>
      </c>
      <c r="R50" s="2">
        <v>965</v>
      </c>
      <c r="S50" s="67" t="s">
        <v>119</v>
      </c>
      <c r="T50" s="2"/>
      <c r="U50" s="75" t="s">
        <v>132</v>
      </c>
      <c r="V50" s="52">
        <v>11</v>
      </c>
    </row>
    <row r="51" spans="1:23" s="51" customFormat="1" ht="38.25" x14ac:dyDescent="0.25">
      <c r="A51" s="42">
        <v>40</v>
      </c>
      <c r="B51" s="42" t="s">
        <v>27</v>
      </c>
      <c r="C51" s="42" t="s">
        <v>26</v>
      </c>
      <c r="D51" s="97" t="s">
        <v>193</v>
      </c>
      <c r="E51" s="53" t="s">
        <v>110</v>
      </c>
      <c r="F51" s="45">
        <v>8484</v>
      </c>
      <c r="G51" s="46">
        <f t="shared" si="3"/>
        <v>1212</v>
      </c>
      <c r="H51" s="46">
        <f t="shared" si="5"/>
        <v>7272</v>
      </c>
      <c r="I51" s="46">
        <f>+F51-1212</f>
        <v>7272</v>
      </c>
      <c r="J51" s="54" t="s">
        <v>14</v>
      </c>
      <c r="K51" s="42">
        <v>75</v>
      </c>
      <c r="L51" s="42"/>
      <c r="M51" s="55">
        <v>45078</v>
      </c>
      <c r="N51" s="42">
        <v>214</v>
      </c>
      <c r="O51" s="42">
        <v>78</v>
      </c>
      <c r="P51" s="42">
        <v>1547</v>
      </c>
      <c r="Q51" s="42">
        <v>8612</v>
      </c>
      <c r="R51" s="49"/>
      <c r="S51" s="56" t="s">
        <v>57</v>
      </c>
      <c r="T51" s="57" t="s">
        <v>140</v>
      </c>
      <c r="U51" s="58" t="s">
        <v>175</v>
      </c>
      <c r="V51" s="42"/>
    </row>
    <row r="52" spans="1:23" s="3" customFormat="1" ht="38.25" x14ac:dyDescent="0.25">
      <c r="A52" s="2">
        <v>41</v>
      </c>
      <c r="B52" s="2" t="s">
        <v>27</v>
      </c>
      <c r="C52" s="2" t="s">
        <v>30</v>
      </c>
      <c r="D52" s="83" t="s">
        <v>88</v>
      </c>
      <c r="E52" s="84" t="s">
        <v>111</v>
      </c>
      <c r="F52" s="61">
        <v>13332</v>
      </c>
      <c r="G52" s="17">
        <f t="shared" si="3"/>
        <v>6060</v>
      </c>
      <c r="H52" s="17">
        <f t="shared" si="5"/>
        <v>7272</v>
      </c>
      <c r="I52" s="17">
        <f t="shared" ref="I52:I57" si="8">+F52-1212-1212-1212-1212-1212</f>
        <v>7272</v>
      </c>
      <c r="J52" s="47" t="s">
        <v>14</v>
      </c>
      <c r="K52" s="39">
        <v>43</v>
      </c>
      <c r="L52" s="2"/>
      <c r="M52" s="85">
        <v>44958</v>
      </c>
      <c r="N52" s="2"/>
      <c r="O52" s="2">
        <v>3</v>
      </c>
      <c r="P52" s="2">
        <v>551</v>
      </c>
      <c r="Q52" s="2" t="s">
        <v>198</v>
      </c>
      <c r="R52" s="2">
        <v>1036</v>
      </c>
      <c r="S52" s="39" t="s">
        <v>58</v>
      </c>
      <c r="T52" s="63"/>
      <c r="U52" s="71" t="s">
        <v>136</v>
      </c>
      <c r="V52" s="3" t="s">
        <v>122</v>
      </c>
    </row>
    <row r="53" spans="1:23" s="3" customFormat="1" ht="38.25" x14ac:dyDescent="0.25">
      <c r="A53" s="42">
        <v>42</v>
      </c>
      <c r="B53" s="2" t="s">
        <v>27</v>
      </c>
      <c r="C53" s="2" t="s">
        <v>30</v>
      </c>
      <c r="D53" s="83" t="s">
        <v>89</v>
      </c>
      <c r="E53" s="84" t="s">
        <v>112</v>
      </c>
      <c r="F53" s="61">
        <v>13332</v>
      </c>
      <c r="G53" s="17">
        <f t="shared" si="3"/>
        <v>6060</v>
      </c>
      <c r="H53" s="17">
        <f t="shared" si="5"/>
        <v>7272</v>
      </c>
      <c r="I53" s="17">
        <f t="shared" si="8"/>
        <v>7272</v>
      </c>
      <c r="J53" s="47" t="s">
        <v>14</v>
      </c>
      <c r="K53" s="39">
        <v>44</v>
      </c>
      <c r="L53" s="2"/>
      <c r="M53" s="85">
        <v>44958</v>
      </c>
      <c r="N53" s="2"/>
      <c r="O53" s="2">
        <v>3</v>
      </c>
      <c r="P53" s="2">
        <v>552</v>
      </c>
      <c r="Q53" s="2" t="s">
        <v>199</v>
      </c>
      <c r="R53" s="2">
        <v>1038</v>
      </c>
      <c r="S53" s="39" t="s">
        <v>58</v>
      </c>
      <c r="T53" s="2"/>
      <c r="U53" s="71" t="s">
        <v>129</v>
      </c>
      <c r="V53" s="3" t="s">
        <v>124</v>
      </c>
    </row>
    <row r="54" spans="1:23" s="3" customFormat="1" ht="38.25" x14ac:dyDescent="0.25">
      <c r="A54" s="42">
        <v>43</v>
      </c>
      <c r="B54" s="2" t="s">
        <v>27</v>
      </c>
      <c r="C54" s="2" t="s">
        <v>30</v>
      </c>
      <c r="D54" s="83" t="s">
        <v>90</v>
      </c>
      <c r="E54" s="84" t="s">
        <v>113</v>
      </c>
      <c r="F54" s="61">
        <v>13332</v>
      </c>
      <c r="G54" s="17">
        <f t="shared" si="3"/>
        <v>6060</v>
      </c>
      <c r="H54" s="17">
        <f t="shared" si="5"/>
        <v>7272</v>
      </c>
      <c r="I54" s="17">
        <f t="shared" si="8"/>
        <v>7272</v>
      </c>
      <c r="J54" s="47" t="s">
        <v>14</v>
      </c>
      <c r="K54" s="2">
        <v>42</v>
      </c>
      <c r="L54" s="2"/>
      <c r="M54" s="85">
        <v>44958</v>
      </c>
      <c r="N54" s="2"/>
      <c r="O54" s="2">
        <v>3</v>
      </c>
      <c r="P54" s="2">
        <v>553</v>
      </c>
      <c r="Q54" s="2" t="s">
        <v>200</v>
      </c>
      <c r="R54" s="2">
        <v>1033</v>
      </c>
      <c r="S54" s="39" t="s">
        <v>58</v>
      </c>
      <c r="T54" s="2"/>
      <c r="U54" s="71" t="s">
        <v>129</v>
      </c>
      <c r="V54" s="3" t="s">
        <v>124</v>
      </c>
    </row>
    <row r="55" spans="1:23" s="3" customFormat="1" ht="38.25" x14ac:dyDescent="0.25">
      <c r="A55" s="2">
        <v>44</v>
      </c>
      <c r="B55" s="2" t="s">
        <v>27</v>
      </c>
      <c r="C55" s="2" t="s">
        <v>30</v>
      </c>
      <c r="D55" s="83" t="s">
        <v>91</v>
      </c>
      <c r="E55" s="84" t="s">
        <v>114</v>
      </c>
      <c r="F55" s="61">
        <v>13332</v>
      </c>
      <c r="G55" s="17">
        <f t="shared" si="3"/>
        <v>6060</v>
      </c>
      <c r="H55" s="17">
        <f t="shared" si="5"/>
        <v>7272</v>
      </c>
      <c r="I55" s="17">
        <f t="shared" si="8"/>
        <v>7272</v>
      </c>
      <c r="J55" s="47" t="s">
        <v>14</v>
      </c>
      <c r="K55" s="2">
        <v>41</v>
      </c>
      <c r="L55" s="2"/>
      <c r="M55" s="85">
        <v>44958</v>
      </c>
      <c r="N55" s="2"/>
      <c r="O55" s="2">
        <v>3</v>
      </c>
      <c r="P55" s="2">
        <v>554</v>
      </c>
      <c r="Q55" s="2" t="s">
        <v>201</v>
      </c>
      <c r="R55" s="2">
        <v>1031</v>
      </c>
      <c r="S55" s="39" t="s">
        <v>58</v>
      </c>
      <c r="T55" s="2"/>
      <c r="U55" s="71" t="s">
        <v>129</v>
      </c>
      <c r="V55" s="3" t="s">
        <v>124</v>
      </c>
    </row>
    <row r="56" spans="1:23" s="3" customFormat="1" ht="38.25" x14ac:dyDescent="0.25">
      <c r="A56" s="42">
        <v>45</v>
      </c>
      <c r="B56" s="2" t="s">
        <v>27</v>
      </c>
      <c r="C56" s="2" t="s">
        <v>30</v>
      </c>
      <c r="D56" s="83" t="s">
        <v>92</v>
      </c>
      <c r="E56" s="84" t="s">
        <v>115</v>
      </c>
      <c r="F56" s="61">
        <v>13332</v>
      </c>
      <c r="G56" s="17">
        <f t="shared" si="3"/>
        <v>6060</v>
      </c>
      <c r="H56" s="17">
        <f t="shared" si="5"/>
        <v>7272</v>
      </c>
      <c r="I56" s="17">
        <f t="shared" si="8"/>
        <v>7272</v>
      </c>
      <c r="J56" s="47" t="s">
        <v>14</v>
      </c>
      <c r="K56" s="2">
        <v>46</v>
      </c>
      <c r="L56" s="2"/>
      <c r="M56" s="85">
        <v>44958</v>
      </c>
      <c r="N56" s="2"/>
      <c r="O56" s="2">
        <v>3</v>
      </c>
      <c r="P56" s="2">
        <v>555</v>
      </c>
      <c r="Q56" s="2" t="s">
        <v>202</v>
      </c>
      <c r="R56" s="2">
        <v>1042</v>
      </c>
      <c r="S56" s="39" t="s">
        <v>58</v>
      </c>
      <c r="T56" s="2"/>
      <c r="U56" s="71" t="s">
        <v>129</v>
      </c>
      <c r="V56" s="3" t="s">
        <v>124</v>
      </c>
    </row>
    <row r="57" spans="1:23" s="3" customFormat="1" ht="38.25" x14ac:dyDescent="0.25">
      <c r="A57" s="42">
        <v>46</v>
      </c>
      <c r="B57" s="2" t="s">
        <v>27</v>
      </c>
      <c r="C57" s="2" t="s">
        <v>30</v>
      </c>
      <c r="D57" s="83" t="s">
        <v>93</v>
      </c>
      <c r="E57" s="84" t="s">
        <v>116</v>
      </c>
      <c r="F57" s="61">
        <v>13332</v>
      </c>
      <c r="G57" s="17">
        <f t="shared" si="3"/>
        <v>6060</v>
      </c>
      <c r="H57" s="17">
        <f t="shared" si="5"/>
        <v>7272</v>
      </c>
      <c r="I57" s="17">
        <f t="shared" si="8"/>
        <v>7272</v>
      </c>
      <c r="J57" s="47" t="s">
        <v>14</v>
      </c>
      <c r="K57" s="2">
        <v>45</v>
      </c>
      <c r="L57" s="2"/>
      <c r="M57" s="85">
        <v>44958</v>
      </c>
      <c r="N57" s="2"/>
      <c r="O57" s="2">
        <v>3</v>
      </c>
      <c r="P57" s="2">
        <v>556</v>
      </c>
      <c r="Q57" s="2" t="s">
        <v>159</v>
      </c>
      <c r="R57" s="2">
        <v>1041</v>
      </c>
      <c r="S57" s="39" t="s">
        <v>58</v>
      </c>
      <c r="T57" s="2"/>
      <c r="U57" s="71" t="s">
        <v>129</v>
      </c>
      <c r="V57" s="3" t="s">
        <v>122</v>
      </c>
    </row>
    <row r="58" spans="1:23" s="3" customFormat="1" ht="38.25" x14ac:dyDescent="0.25">
      <c r="A58" s="2">
        <v>47</v>
      </c>
      <c r="B58" s="2" t="s">
        <v>27</v>
      </c>
      <c r="C58" s="2" t="s">
        <v>31</v>
      </c>
      <c r="D58" s="83" t="s">
        <v>86</v>
      </c>
      <c r="E58" s="84" t="s">
        <v>117</v>
      </c>
      <c r="F58" s="61">
        <v>13332</v>
      </c>
      <c r="G58" s="17">
        <f t="shared" si="3"/>
        <v>6060</v>
      </c>
      <c r="H58" s="17">
        <f t="shared" si="5"/>
        <v>7272</v>
      </c>
      <c r="I58" s="17">
        <f>F58-1212-1212-1212-1212-1212</f>
        <v>7272</v>
      </c>
      <c r="J58" s="47" t="s">
        <v>14</v>
      </c>
      <c r="K58" s="2">
        <v>48</v>
      </c>
      <c r="L58" s="2"/>
      <c r="M58" s="48">
        <v>44958</v>
      </c>
      <c r="N58" s="2"/>
      <c r="O58" s="2">
        <v>10</v>
      </c>
      <c r="P58" s="2">
        <v>455</v>
      </c>
      <c r="Q58" s="2" t="s">
        <v>197</v>
      </c>
      <c r="R58" s="2">
        <v>1053</v>
      </c>
      <c r="S58" s="67" t="s">
        <v>59</v>
      </c>
      <c r="T58" s="2"/>
      <c r="U58" s="75" t="s">
        <v>129</v>
      </c>
      <c r="V58" s="3" t="s">
        <v>124</v>
      </c>
    </row>
    <row r="59" spans="1:23" s="3" customFormat="1" ht="38.25" x14ac:dyDescent="0.25">
      <c r="A59" s="42">
        <v>48</v>
      </c>
      <c r="B59" s="2" t="s">
        <v>27</v>
      </c>
      <c r="C59" s="2" t="s">
        <v>31</v>
      </c>
      <c r="D59" s="83" t="s">
        <v>87</v>
      </c>
      <c r="E59" s="84" t="s">
        <v>118</v>
      </c>
      <c r="F59" s="61">
        <v>13332</v>
      </c>
      <c r="G59" s="17">
        <f t="shared" si="3"/>
        <v>6060</v>
      </c>
      <c r="H59" s="17">
        <f t="shared" si="5"/>
        <v>7272</v>
      </c>
      <c r="I59" s="17">
        <f>+F59-1212-1212-1212-1212-1212</f>
        <v>7272</v>
      </c>
      <c r="J59" s="47" t="s">
        <v>14</v>
      </c>
      <c r="K59" s="2">
        <v>47</v>
      </c>
      <c r="L59" s="2"/>
      <c r="M59" s="48">
        <v>44958</v>
      </c>
      <c r="N59" s="2"/>
      <c r="O59" s="2">
        <v>10</v>
      </c>
      <c r="P59" s="2">
        <v>456</v>
      </c>
      <c r="Q59" s="2" t="s">
        <v>196</v>
      </c>
      <c r="R59" s="2">
        <v>1046</v>
      </c>
      <c r="S59" s="67" t="s">
        <v>59</v>
      </c>
      <c r="T59" s="2"/>
      <c r="U59" s="75" t="s">
        <v>129</v>
      </c>
      <c r="V59" s="3" t="s">
        <v>124</v>
      </c>
    </row>
    <row r="60" spans="1:23" s="51" customFormat="1" ht="38.25" x14ac:dyDescent="0.25">
      <c r="A60" s="42">
        <v>49</v>
      </c>
      <c r="B60" s="42" t="s">
        <v>27</v>
      </c>
      <c r="C60" s="42" t="s">
        <v>123</v>
      </c>
      <c r="D60" s="97" t="s">
        <v>194</v>
      </c>
      <c r="E60" s="53" t="s">
        <v>195</v>
      </c>
      <c r="F60" s="45">
        <v>6060</v>
      </c>
      <c r="G60" s="46">
        <f>F60-I60</f>
        <v>1212</v>
      </c>
      <c r="H60" s="46">
        <f t="shared" si="5"/>
        <v>4848</v>
      </c>
      <c r="I60" s="46">
        <f>F60-1212</f>
        <v>4848</v>
      </c>
      <c r="J60" s="54" t="s">
        <v>14</v>
      </c>
      <c r="K60" s="42">
        <v>77</v>
      </c>
      <c r="L60" s="42"/>
      <c r="M60" s="55">
        <v>45078</v>
      </c>
      <c r="N60" s="42">
        <v>153</v>
      </c>
      <c r="O60" s="42">
        <v>60</v>
      </c>
      <c r="P60" s="42">
        <v>1365</v>
      </c>
      <c r="Q60" s="42">
        <v>8615</v>
      </c>
      <c r="R60" s="42"/>
      <c r="S60" s="56" t="s">
        <v>128</v>
      </c>
      <c r="T60" s="57" t="s">
        <v>140</v>
      </c>
      <c r="U60" s="58" t="s">
        <v>191</v>
      </c>
      <c r="V60" s="69"/>
    </row>
    <row r="61" spans="1:23" s="3" customFormat="1" ht="60.75" customHeight="1" x14ac:dyDescent="0.25">
      <c r="A61" s="2">
        <v>50</v>
      </c>
      <c r="B61" s="2" t="s">
        <v>23</v>
      </c>
      <c r="C61" s="39" t="s">
        <v>158</v>
      </c>
      <c r="D61" s="59" t="s">
        <v>137</v>
      </c>
      <c r="E61" s="86" t="s">
        <v>138</v>
      </c>
      <c r="F61" s="61">
        <v>8170</v>
      </c>
      <c r="G61" s="17">
        <f t="shared" si="3"/>
        <v>3268</v>
      </c>
      <c r="H61" s="17">
        <f>F61-G61</f>
        <v>4902</v>
      </c>
      <c r="I61" s="17">
        <f>+F61-817-817-817-817</f>
        <v>4902</v>
      </c>
      <c r="J61" s="47" t="s">
        <v>14</v>
      </c>
      <c r="K61" s="47">
        <v>53</v>
      </c>
      <c r="L61" s="2"/>
      <c r="M61" s="41">
        <v>44986</v>
      </c>
      <c r="N61" s="2">
        <v>306</v>
      </c>
      <c r="O61" s="2"/>
      <c r="P61" s="2">
        <v>1099</v>
      </c>
      <c r="Q61" s="2" t="s">
        <v>192</v>
      </c>
      <c r="R61" s="87"/>
      <c r="S61" s="39" t="s">
        <v>139</v>
      </c>
      <c r="T61" s="88" t="s">
        <v>140</v>
      </c>
      <c r="U61" s="89" t="s">
        <v>141</v>
      </c>
      <c r="V61" s="3" t="s">
        <v>142</v>
      </c>
    </row>
    <row r="62" spans="1:23" s="3" customFormat="1" ht="60.75" customHeight="1" x14ac:dyDescent="0.25">
      <c r="A62" s="42">
        <v>51</v>
      </c>
      <c r="B62" s="2" t="s">
        <v>23</v>
      </c>
      <c r="C62" s="39" t="s">
        <v>171</v>
      </c>
      <c r="D62" s="36" t="s">
        <v>172</v>
      </c>
      <c r="E62" s="43" t="s">
        <v>173</v>
      </c>
      <c r="F62" s="44">
        <v>5719</v>
      </c>
      <c r="G62" s="17">
        <f t="shared" si="3"/>
        <v>817</v>
      </c>
      <c r="H62" s="17">
        <f t="shared" si="5"/>
        <v>4902</v>
      </c>
      <c r="I62" s="17">
        <f>+F62-817</f>
        <v>4902</v>
      </c>
      <c r="J62" s="47" t="s">
        <v>14</v>
      </c>
      <c r="K62" s="2">
        <v>78</v>
      </c>
      <c r="L62" s="2"/>
      <c r="M62" s="48">
        <v>45078</v>
      </c>
      <c r="N62" s="2">
        <v>214</v>
      </c>
      <c r="O62" s="2"/>
      <c r="P62" s="2">
        <v>1874</v>
      </c>
      <c r="Q62" s="2"/>
      <c r="R62" s="87"/>
      <c r="S62" s="39" t="s">
        <v>174</v>
      </c>
      <c r="T62" s="40" t="s">
        <v>140</v>
      </c>
      <c r="U62" s="2" t="s">
        <v>175</v>
      </c>
      <c r="V62" s="3" t="s">
        <v>176</v>
      </c>
    </row>
    <row r="63" spans="1:23" s="52" customFormat="1" ht="55.5" customHeight="1" x14ac:dyDescent="0.25">
      <c r="A63" s="42">
        <v>52</v>
      </c>
      <c r="B63" s="2" t="s">
        <v>23</v>
      </c>
      <c r="C63" s="2" t="s">
        <v>127</v>
      </c>
      <c r="D63" s="59" t="s">
        <v>143</v>
      </c>
      <c r="E63" s="60" t="s">
        <v>144</v>
      </c>
      <c r="F63" s="61">
        <v>12120</v>
      </c>
      <c r="G63" s="17">
        <f t="shared" si="3"/>
        <v>4848</v>
      </c>
      <c r="H63" s="17">
        <f t="shared" si="5"/>
        <v>7272</v>
      </c>
      <c r="I63" s="17">
        <f>+F63-1212-1212-1212-1212</f>
        <v>7272</v>
      </c>
      <c r="J63" s="90" t="s">
        <v>14</v>
      </c>
      <c r="K63" s="47">
        <v>51</v>
      </c>
      <c r="L63" s="2"/>
      <c r="M63" s="41">
        <v>44986</v>
      </c>
      <c r="N63" s="2">
        <v>306</v>
      </c>
      <c r="O63" s="2">
        <v>24</v>
      </c>
      <c r="P63" s="2">
        <v>1007</v>
      </c>
      <c r="Q63" s="2" t="s">
        <v>169</v>
      </c>
      <c r="R63" s="2"/>
      <c r="S63" s="39" t="s">
        <v>51</v>
      </c>
      <c r="T63" s="88" t="s">
        <v>140</v>
      </c>
      <c r="U63" s="89" t="s">
        <v>141</v>
      </c>
    </row>
    <row r="64" spans="1:23" s="52" customFormat="1" ht="69.75" customHeight="1" x14ac:dyDescent="0.25">
      <c r="A64" s="2">
        <v>53</v>
      </c>
      <c r="B64" s="2" t="s">
        <v>23</v>
      </c>
      <c r="C64" s="2" t="s">
        <v>127</v>
      </c>
      <c r="D64" s="59" t="s">
        <v>145</v>
      </c>
      <c r="E64" s="60" t="s">
        <v>146</v>
      </c>
      <c r="F64" s="61">
        <v>12120</v>
      </c>
      <c r="G64" s="17">
        <f t="shared" si="3"/>
        <v>4848</v>
      </c>
      <c r="H64" s="17">
        <f t="shared" si="5"/>
        <v>7272</v>
      </c>
      <c r="I64" s="17">
        <f>+F64-1212-1212-1212-1212</f>
        <v>7272</v>
      </c>
      <c r="J64" s="90" t="s">
        <v>14</v>
      </c>
      <c r="K64" s="47">
        <v>52</v>
      </c>
      <c r="L64" s="2"/>
      <c r="M64" s="41">
        <v>44986</v>
      </c>
      <c r="N64" s="2">
        <v>306</v>
      </c>
      <c r="O64" s="2">
        <v>24</v>
      </c>
      <c r="P64" s="2">
        <v>1008</v>
      </c>
      <c r="Q64" s="2" t="s">
        <v>170</v>
      </c>
      <c r="R64" s="2"/>
      <c r="S64" s="39" t="s">
        <v>51</v>
      </c>
      <c r="T64" s="88" t="s">
        <v>140</v>
      </c>
      <c r="U64" s="89" t="s">
        <v>141</v>
      </c>
    </row>
    <row r="65" spans="1:21" s="52" customFormat="1" ht="69.75" customHeight="1" x14ac:dyDescent="0.25">
      <c r="A65" s="42">
        <v>54</v>
      </c>
      <c r="B65" s="2" t="s">
        <v>23</v>
      </c>
      <c r="C65" s="2" t="s">
        <v>127</v>
      </c>
      <c r="D65" s="59" t="s">
        <v>155</v>
      </c>
      <c r="E65" s="91">
        <v>703359042001</v>
      </c>
      <c r="F65" s="61">
        <v>9696</v>
      </c>
      <c r="G65" s="17">
        <f>F65-I65</f>
        <v>2424</v>
      </c>
      <c r="H65" s="17">
        <f t="shared" si="5"/>
        <v>7272</v>
      </c>
      <c r="I65" s="17">
        <f>+F65-1212-1212</f>
        <v>7272</v>
      </c>
      <c r="J65" s="90" t="s">
        <v>14</v>
      </c>
      <c r="K65" s="47">
        <v>54</v>
      </c>
      <c r="L65" s="2"/>
      <c r="M65" s="41">
        <v>45047</v>
      </c>
      <c r="N65" s="2">
        <v>245</v>
      </c>
      <c r="O65" s="2">
        <v>94</v>
      </c>
      <c r="P65" s="2">
        <v>1636</v>
      </c>
      <c r="Q65" s="2" t="s">
        <v>168</v>
      </c>
      <c r="R65" s="2"/>
      <c r="S65" s="39" t="s">
        <v>51</v>
      </c>
      <c r="T65" s="88" t="s">
        <v>156</v>
      </c>
      <c r="U65" s="89" t="s">
        <v>157</v>
      </c>
    </row>
    <row r="66" spans="1:21" s="3" customFormat="1" x14ac:dyDescent="0.25">
      <c r="A66" s="2">
        <v>56</v>
      </c>
      <c r="B66" s="2"/>
      <c r="C66" s="2"/>
      <c r="D66" s="25"/>
      <c r="E66" s="2"/>
      <c r="F66" s="2"/>
      <c r="G66" s="17"/>
      <c r="H66" s="2"/>
      <c r="I66" s="17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36"/>
    </row>
    <row r="67" spans="1:21" s="3" customFormat="1" x14ac:dyDescent="0.25">
      <c r="A67" s="2">
        <v>57</v>
      </c>
      <c r="B67" s="2"/>
      <c r="C67" s="2"/>
      <c r="D67" s="25"/>
      <c r="E67" s="2"/>
      <c r="F67" s="2"/>
      <c r="G67" s="17"/>
      <c r="H67" s="2"/>
      <c r="I67" s="17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36"/>
    </row>
    <row r="68" spans="1:21" s="3" customFormat="1" x14ac:dyDescent="0.25">
      <c r="A68" s="2">
        <v>58</v>
      </c>
      <c r="B68" s="2"/>
      <c r="C68" s="2"/>
      <c r="D68" s="25"/>
      <c r="E68" s="2"/>
      <c r="F68" s="2"/>
      <c r="G68" s="17"/>
      <c r="H68" s="2"/>
      <c r="I68" s="17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36"/>
    </row>
    <row r="69" spans="1:21" s="3" customFormat="1" x14ac:dyDescent="0.25">
      <c r="A69" s="2">
        <v>59</v>
      </c>
      <c r="B69" s="2"/>
      <c r="C69" s="2"/>
      <c r="D69" s="25"/>
      <c r="E69" s="2"/>
      <c r="F69" s="2"/>
      <c r="G69" s="17"/>
      <c r="H69" s="2"/>
      <c r="I69" s="17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36"/>
    </row>
    <row r="70" spans="1:21" s="3" customFormat="1" x14ac:dyDescent="0.25">
      <c r="A70" s="2">
        <v>60</v>
      </c>
      <c r="B70" s="2"/>
      <c r="C70" s="2"/>
      <c r="D70" s="25"/>
      <c r="E70" s="2"/>
      <c r="F70" s="2"/>
      <c r="G70" s="17"/>
      <c r="H70" s="2"/>
      <c r="I70" s="17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36"/>
    </row>
    <row r="71" spans="1:21" s="3" customFormat="1" x14ac:dyDescent="0.25">
      <c r="A71" s="2">
        <v>61</v>
      </c>
      <c r="B71" s="2"/>
      <c r="C71" s="2"/>
      <c r="D71" s="25"/>
      <c r="E71" s="2"/>
      <c r="F71" s="2"/>
      <c r="G71" s="17"/>
      <c r="H71" s="2"/>
      <c r="I71" s="17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36"/>
    </row>
    <row r="72" spans="1:21" s="3" customFormat="1" x14ac:dyDescent="0.25">
      <c r="A72" s="2">
        <v>62</v>
      </c>
      <c r="B72" s="2"/>
      <c r="C72" s="2"/>
      <c r="D72" s="25"/>
      <c r="E72" s="2"/>
      <c r="F72" s="2"/>
      <c r="G72" s="17"/>
      <c r="H72" s="2"/>
      <c r="I72" s="17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36"/>
    </row>
    <row r="73" spans="1:21" s="3" customFormat="1" x14ac:dyDescent="0.25">
      <c r="A73" s="2">
        <v>63</v>
      </c>
      <c r="B73" s="2"/>
      <c r="C73" s="2"/>
      <c r="D73" s="25"/>
      <c r="E73" s="2"/>
      <c r="F73" s="2"/>
      <c r="G73" s="17"/>
      <c r="H73" s="2"/>
      <c r="I73" s="17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36"/>
    </row>
    <row r="74" spans="1:21" s="3" customFormat="1" x14ac:dyDescent="0.25">
      <c r="A74" s="2">
        <v>64</v>
      </c>
      <c r="B74" s="2"/>
      <c r="C74" s="2"/>
      <c r="D74" s="25"/>
      <c r="E74" s="2"/>
      <c r="F74" s="2"/>
      <c r="G74" s="17"/>
      <c r="H74" s="2"/>
      <c r="I74" s="17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36"/>
    </row>
    <row r="75" spans="1:21" s="3" customFormat="1" x14ac:dyDescent="0.25">
      <c r="A75" s="2">
        <v>65</v>
      </c>
      <c r="B75" s="2"/>
      <c r="C75" s="2"/>
      <c r="D75" s="25"/>
      <c r="E75" s="2"/>
      <c r="F75" s="2"/>
      <c r="G75" s="17"/>
      <c r="H75" s="2"/>
      <c r="I75" s="17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36"/>
    </row>
    <row r="76" spans="1:21" s="3" customFormat="1" x14ac:dyDescent="0.25">
      <c r="A76" s="2">
        <v>66</v>
      </c>
      <c r="B76" s="2"/>
      <c r="C76" s="2"/>
      <c r="D76" s="25"/>
      <c r="E76" s="2"/>
      <c r="F76" s="2"/>
      <c r="G76" s="17"/>
      <c r="H76" s="2"/>
      <c r="I76" s="17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36"/>
    </row>
    <row r="77" spans="1:21" s="3" customFormat="1" x14ac:dyDescent="0.25">
      <c r="A77" s="2">
        <v>67</v>
      </c>
      <c r="B77" s="2"/>
      <c r="C77" s="2"/>
      <c r="D77" s="25"/>
      <c r="E77" s="2"/>
      <c r="F77" s="2"/>
      <c r="G77" s="17"/>
      <c r="H77" s="2"/>
      <c r="I77" s="17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36"/>
    </row>
    <row r="78" spans="1:21" s="3" customFormat="1" x14ac:dyDescent="0.25">
      <c r="A78" s="2">
        <v>68</v>
      </c>
      <c r="B78" s="2"/>
      <c r="C78" s="2"/>
      <c r="D78" s="25"/>
      <c r="E78" s="2"/>
      <c r="F78" s="2"/>
      <c r="G78" s="17"/>
      <c r="H78" s="2"/>
      <c r="I78" s="17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36"/>
    </row>
    <row r="79" spans="1:21" s="3" customFormat="1" x14ac:dyDescent="0.25">
      <c r="A79" s="2">
        <v>69</v>
      </c>
      <c r="B79" s="2"/>
      <c r="C79" s="2"/>
      <c r="D79" s="25"/>
      <c r="E79" s="2"/>
      <c r="F79" s="2"/>
      <c r="G79" s="17"/>
      <c r="H79" s="2"/>
      <c r="I79" s="17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36"/>
    </row>
    <row r="80" spans="1:21" s="3" customFormat="1" x14ac:dyDescent="0.25">
      <c r="A80" s="2">
        <v>70</v>
      </c>
      <c r="B80" s="2"/>
      <c r="C80" s="2"/>
      <c r="D80" s="25"/>
      <c r="E80" s="2"/>
      <c r="F80" s="2"/>
      <c r="G80" s="17"/>
      <c r="H80" s="2"/>
      <c r="I80" s="17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36"/>
    </row>
    <row r="81" spans="1:21" s="3" customFormat="1" x14ac:dyDescent="0.25">
      <c r="A81" s="2">
        <v>71</v>
      </c>
      <c r="B81" s="2"/>
      <c r="C81" s="2"/>
      <c r="D81" s="25"/>
      <c r="E81" s="2"/>
      <c r="F81" s="2"/>
      <c r="G81" s="17"/>
      <c r="H81" s="2"/>
      <c r="I81" s="17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36"/>
    </row>
    <row r="82" spans="1:21" s="3" customFormat="1" x14ac:dyDescent="0.25">
      <c r="A82" s="2">
        <v>72</v>
      </c>
      <c r="B82" s="2"/>
      <c r="C82" s="2"/>
      <c r="D82" s="25"/>
      <c r="E82" s="2"/>
      <c r="F82" s="2"/>
      <c r="G82" s="17"/>
      <c r="H82" s="2"/>
      <c r="I82" s="17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36"/>
    </row>
    <row r="83" spans="1:21" s="3" customFormat="1" x14ac:dyDescent="0.25">
      <c r="A83" s="2">
        <v>73</v>
      </c>
      <c r="B83" s="2"/>
      <c r="C83" s="2"/>
      <c r="D83" s="25"/>
      <c r="E83" s="2"/>
      <c r="F83" s="2"/>
      <c r="G83" s="17"/>
      <c r="H83" s="2"/>
      <c r="I83" s="17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36"/>
    </row>
    <row r="84" spans="1:21" s="3" customFormat="1" x14ac:dyDescent="0.25">
      <c r="A84" s="2">
        <v>74</v>
      </c>
      <c r="B84" s="2"/>
      <c r="C84" s="2"/>
      <c r="D84" s="25"/>
      <c r="E84" s="2"/>
      <c r="F84" s="2"/>
      <c r="G84" s="17"/>
      <c r="H84" s="2"/>
      <c r="I84" s="17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36"/>
    </row>
    <row r="85" spans="1:21" s="3" customFormat="1" x14ac:dyDescent="0.25">
      <c r="A85" s="2">
        <v>75</v>
      </c>
      <c r="B85" s="2"/>
      <c r="C85" s="2"/>
      <c r="D85" s="25"/>
      <c r="E85" s="2"/>
      <c r="F85" s="2"/>
      <c r="G85" s="17"/>
      <c r="H85" s="2"/>
      <c r="I85" s="17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36"/>
    </row>
    <row r="86" spans="1:21" s="3" customFormat="1" x14ac:dyDescent="0.25">
      <c r="A86" s="2">
        <v>76</v>
      </c>
      <c r="B86" s="2"/>
      <c r="C86" s="2"/>
      <c r="D86" s="25"/>
      <c r="E86" s="2"/>
      <c r="F86" s="2"/>
      <c r="G86" s="17"/>
      <c r="H86" s="2"/>
      <c r="I86" s="17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36"/>
    </row>
    <row r="87" spans="1:21" s="3" customFormat="1" x14ac:dyDescent="0.25">
      <c r="A87" s="2">
        <v>77</v>
      </c>
      <c r="B87" s="2"/>
      <c r="C87" s="2"/>
      <c r="D87" s="25"/>
      <c r="E87" s="2"/>
      <c r="F87" s="2"/>
      <c r="G87" s="17"/>
      <c r="H87" s="2"/>
      <c r="I87" s="17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36"/>
    </row>
    <row r="88" spans="1:21" s="3" customFormat="1" x14ac:dyDescent="0.25">
      <c r="A88" s="2">
        <v>78</v>
      </c>
      <c r="B88" s="2"/>
      <c r="C88" s="2"/>
      <c r="D88" s="25"/>
      <c r="E88" s="2"/>
      <c r="F88" s="2"/>
      <c r="G88" s="17"/>
      <c r="H88" s="2"/>
      <c r="I88" s="17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36"/>
    </row>
    <row r="89" spans="1:21" s="3" customFormat="1" x14ac:dyDescent="0.25">
      <c r="A89" s="2">
        <v>79</v>
      </c>
      <c r="B89" s="2"/>
      <c r="C89" s="2"/>
      <c r="D89" s="25"/>
      <c r="E89" s="2"/>
      <c r="F89" s="2"/>
      <c r="G89" s="17"/>
      <c r="H89" s="2"/>
      <c r="I89" s="17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36"/>
    </row>
    <row r="90" spans="1:21" s="3" customFormat="1" x14ac:dyDescent="0.25">
      <c r="A90" s="2">
        <v>80</v>
      </c>
      <c r="B90" s="2"/>
      <c r="C90" s="2"/>
      <c r="D90" s="25"/>
      <c r="E90" s="2"/>
      <c r="F90" s="2"/>
      <c r="G90" s="17"/>
      <c r="H90" s="2"/>
      <c r="I90" s="17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36"/>
    </row>
    <row r="91" spans="1:21" s="3" customFormat="1" x14ac:dyDescent="0.25">
      <c r="A91" s="2">
        <v>81</v>
      </c>
      <c r="B91" s="2"/>
      <c r="C91" s="2"/>
      <c r="D91" s="25"/>
      <c r="E91" s="2"/>
      <c r="F91" s="2"/>
      <c r="G91" s="17"/>
      <c r="H91" s="2"/>
      <c r="I91" s="17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36"/>
    </row>
    <row r="92" spans="1:21" s="3" customFormat="1" x14ac:dyDescent="0.25">
      <c r="A92" s="2">
        <v>82</v>
      </c>
      <c r="B92" s="2"/>
      <c r="C92" s="2"/>
      <c r="D92" s="25"/>
      <c r="E92" s="2"/>
      <c r="F92" s="2"/>
      <c r="G92" s="17"/>
      <c r="H92" s="2"/>
      <c r="I92" s="17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36"/>
    </row>
    <row r="93" spans="1:21" s="3" customFormat="1" x14ac:dyDescent="0.25">
      <c r="A93" s="2">
        <v>83</v>
      </c>
      <c r="B93" s="2"/>
      <c r="C93" s="2"/>
      <c r="D93" s="25"/>
      <c r="E93" s="2"/>
      <c r="F93" s="2"/>
      <c r="G93" s="17"/>
      <c r="H93" s="2"/>
      <c r="I93" s="17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36"/>
    </row>
    <row r="94" spans="1:21" s="3" customFormat="1" x14ac:dyDescent="0.25">
      <c r="A94" s="2">
        <v>84</v>
      </c>
      <c r="B94" s="2"/>
      <c r="C94" s="2"/>
      <c r="D94" s="25"/>
      <c r="E94" s="2"/>
      <c r="F94" s="2"/>
      <c r="G94" s="17"/>
      <c r="H94" s="2"/>
      <c r="I94" s="17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36"/>
    </row>
    <row r="95" spans="1:21" s="3" customFormat="1" x14ac:dyDescent="0.25">
      <c r="A95" s="2">
        <v>85</v>
      </c>
      <c r="B95" s="2"/>
      <c r="C95" s="2"/>
      <c r="D95" s="25"/>
      <c r="E95" s="2"/>
      <c r="F95" s="2"/>
      <c r="G95" s="17"/>
      <c r="H95" s="2"/>
      <c r="I95" s="17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36"/>
    </row>
    <row r="96" spans="1:21" s="3" customFormat="1" x14ac:dyDescent="0.25">
      <c r="A96" s="2">
        <v>86</v>
      </c>
      <c r="B96" s="2"/>
      <c r="C96" s="2"/>
      <c r="D96" s="25"/>
      <c r="E96" s="2"/>
      <c r="F96" s="2"/>
      <c r="G96" s="17"/>
      <c r="H96" s="2"/>
      <c r="I96" s="17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36"/>
    </row>
    <row r="97" spans="1:21" s="3" customFormat="1" x14ac:dyDescent="0.25">
      <c r="A97" s="2">
        <v>87</v>
      </c>
      <c r="B97" s="2"/>
      <c r="C97" s="2"/>
      <c r="D97" s="25"/>
      <c r="E97" s="2"/>
      <c r="F97" s="2"/>
      <c r="G97" s="17"/>
      <c r="H97" s="2"/>
      <c r="I97" s="17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36"/>
    </row>
    <row r="98" spans="1:21" s="3" customFormat="1" x14ac:dyDescent="0.25">
      <c r="A98" s="2">
        <v>88</v>
      </c>
      <c r="B98" s="2"/>
      <c r="C98" s="2"/>
      <c r="D98" s="25"/>
      <c r="E98" s="2"/>
      <c r="F98" s="2"/>
      <c r="G98" s="17"/>
      <c r="H98" s="2"/>
      <c r="I98" s="17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36"/>
    </row>
    <row r="99" spans="1:21" s="3" customFormat="1" x14ac:dyDescent="0.25">
      <c r="A99" s="2">
        <v>89</v>
      </c>
      <c r="B99" s="2"/>
      <c r="C99" s="2"/>
      <c r="D99" s="25"/>
      <c r="E99" s="2"/>
      <c r="F99" s="2"/>
      <c r="G99" s="17"/>
      <c r="H99" s="2"/>
      <c r="I99" s="17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36"/>
    </row>
    <row r="100" spans="1:21" s="3" customFormat="1" x14ac:dyDescent="0.25">
      <c r="A100" s="2">
        <v>90</v>
      </c>
      <c r="B100" s="2"/>
      <c r="C100" s="2"/>
      <c r="D100" s="25"/>
      <c r="E100" s="2"/>
      <c r="F100" s="2"/>
      <c r="G100" s="17"/>
      <c r="H100" s="2"/>
      <c r="I100" s="17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36"/>
    </row>
    <row r="101" spans="1:21" s="3" customFormat="1" x14ac:dyDescent="0.25">
      <c r="A101" s="2">
        <v>91</v>
      </c>
      <c r="B101" s="2"/>
      <c r="C101" s="2"/>
      <c r="D101" s="25"/>
      <c r="E101" s="2"/>
      <c r="F101" s="2"/>
      <c r="G101" s="17"/>
      <c r="H101" s="2"/>
      <c r="I101" s="17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36"/>
    </row>
    <row r="102" spans="1:21" s="3" customFormat="1" x14ac:dyDescent="0.25">
      <c r="A102" s="2">
        <v>92</v>
      </c>
      <c r="B102" s="2"/>
      <c r="C102" s="2"/>
      <c r="D102" s="25"/>
      <c r="E102" s="2"/>
      <c r="F102" s="2"/>
      <c r="G102" s="17"/>
      <c r="H102" s="2"/>
      <c r="I102" s="17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36"/>
    </row>
    <row r="103" spans="1:21" s="3" customFormat="1" x14ac:dyDescent="0.25">
      <c r="A103" s="2">
        <v>93</v>
      </c>
      <c r="B103" s="2"/>
      <c r="C103" s="2"/>
      <c r="D103" s="25"/>
      <c r="E103" s="2"/>
      <c r="F103" s="2"/>
      <c r="G103" s="17"/>
      <c r="H103" s="2"/>
      <c r="I103" s="17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36"/>
    </row>
    <row r="104" spans="1:21" s="3" customFormat="1" x14ac:dyDescent="0.25">
      <c r="A104" s="2">
        <v>94</v>
      </c>
      <c r="B104" s="2"/>
      <c r="C104" s="2"/>
      <c r="D104" s="25"/>
      <c r="E104" s="2"/>
      <c r="F104" s="2"/>
      <c r="G104" s="17"/>
      <c r="H104" s="2"/>
      <c r="I104" s="17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36"/>
    </row>
    <row r="105" spans="1:21" s="3" customFormat="1" x14ac:dyDescent="0.25">
      <c r="A105" s="2">
        <v>95</v>
      </c>
      <c r="B105" s="2"/>
      <c r="C105" s="2"/>
      <c r="D105" s="25"/>
      <c r="E105" s="2"/>
      <c r="F105" s="2"/>
      <c r="G105" s="17"/>
      <c r="H105" s="2"/>
      <c r="I105" s="17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36"/>
    </row>
    <row r="106" spans="1:21" s="3" customFormat="1" x14ac:dyDescent="0.25">
      <c r="A106" s="2">
        <v>96</v>
      </c>
      <c r="B106" s="2"/>
      <c r="C106" s="2"/>
      <c r="D106" s="25"/>
      <c r="E106" s="2"/>
      <c r="F106" s="2"/>
      <c r="G106" s="17"/>
      <c r="H106" s="2"/>
      <c r="I106" s="17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36"/>
    </row>
    <row r="107" spans="1:21" s="3" customFormat="1" x14ac:dyDescent="0.25">
      <c r="A107" s="2">
        <v>97</v>
      </c>
      <c r="B107" s="2"/>
      <c r="C107" s="2"/>
      <c r="D107" s="25"/>
      <c r="E107" s="2"/>
      <c r="F107" s="2"/>
      <c r="G107" s="17"/>
      <c r="H107" s="2"/>
      <c r="I107" s="17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36"/>
    </row>
    <row r="108" spans="1:21" x14ac:dyDescent="0.25">
      <c r="A108" s="29">
        <v>98</v>
      </c>
      <c r="B108" s="16"/>
      <c r="C108" s="16"/>
      <c r="D108" s="22"/>
      <c r="E108" s="16"/>
      <c r="F108" s="16"/>
      <c r="G108" s="24"/>
      <c r="H108" s="16"/>
      <c r="I108" s="24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37"/>
    </row>
    <row r="109" spans="1:21" x14ac:dyDescent="0.25">
      <c r="A109" s="29">
        <v>99</v>
      </c>
      <c r="B109" s="16"/>
      <c r="C109" s="16"/>
      <c r="D109" s="22"/>
      <c r="E109" s="16"/>
      <c r="F109" s="16"/>
      <c r="G109" s="24"/>
      <c r="H109" s="16"/>
      <c r="I109" s="24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37"/>
    </row>
    <row r="110" spans="1:21" x14ac:dyDescent="0.25">
      <c r="A110" s="29">
        <v>100</v>
      </c>
      <c r="B110" s="16"/>
      <c r="C110" s="16"/>
      <c r="D110" s="22"/>
      <c r="E110" s="16"/>
      <c r="F110" s="16"/>
      <c r="G110" s="24"/>
      <c r="H110" s="16"/>
      <c r="I110" s="24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37"/>
    </row>
    <row r="111" spans="1:21" x14ac:dyDescent="0.25">
      <c r="A111" s="2">
        <v>93</v>
      </c>
      <c r="B111" s="16"/>
      <c r="C111" s="16"/>
      <c r="D111" s="22"/>
      <c r="E111" s="16"/>
      <c r="F111" s="16"/>
      <c r="G111" s="24"/>
      <c r="H111" s="16"/>
      <c r="I111" s="24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37"/>
    </row>
    <row r="112" spans="1:21" x14ac:dyDescent="0.25">
      <c r="A112" s="2">
        <v>94</v>
      </c>
      <c r="B112" s="16"/>
      <c r="C112" s="16"/>
      <c r="D112" s="22"/>
      <c r="E112" s="16"/>
      <c r="F112" s="16"/>
      <c r="G112" s="24"/>
      <c r="H112" s="16"/>
      <c r="I112" s="24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37"/>
    </row>
    <row r="113" spans="1:21" x14ac:dyDescent="0.25">
      <c r="A113" s="2">
        <v>95</v>
      </c>
      <c r="B113" s="16"/>
      <c r="C113" s="16"/>
      <c r="D113" s="22"/>
      <c r="E113" s="16"/>
      <c r="F113" s="16"/>
      <c r="G113" s="24"/>
      <c r="H113" s="16"/>
      <c r="I113" s="24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37"/>
    </row>
    <row r="114" spans="1:21" x14ac:dyDescent="0.25">
      <c r="A114" s="2">
        <v>96</v>
      </c>
      <c r="B114" s="16"/>
      <c r="C114" s="16"/>
      <c r="D114" s="22"/>
      <c r="E114" s="16"/>
      <c r="F114" s="16"/>
      <c r="G114" s="24"/>
      <c r="H114" s="16"/>
      <c r="I114" s="24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37"/>
    </row>
    <row r="115" spans="1:21" x14ac:dyDescent="0.25">
      <c r="A115" s="2">
        <v>97</v>
      </c>
      <c r="B115" s="16"/>
      <c r="C115" s="16"/>
      <c r="D115" s="22"/>
      <c r="E115" s="16"/>
      <c r="F115" s="16"/>
      <c r="G115" s="24"/>
      <c r="H115" s="16"/>
      <c r="I115" s="24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37"/>
    </row>
    <row r="116" spans="1:21" x14ac:dyDescent="0.25">
      <c r="A116" s="2">
        <v>98</v>
      </c>
      <c r="B116" s="16"/>
      <c r="C116" s="16"/>
      <c r="D116" s="22"/>
      <c r="E116" s="16"/>
      <c r="F116" s="16"/>
      <c r="G116" s="24"/>
      <c r="H116" s="16"/>
      <c r="I116" s="24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37"/>
    </row>
    <row r="117" spans="1:21" x14ac:dyDescent="0.25">
      <c r="A117" s="2">
        <v>99</v>
      </c>
      <c r="B117" s="16"/>
      <c r="C117" s="16"/>
      <c r="D117" s="22"/>
      <c r="E117" s="16"/>
      <c r="F117" s="16"/>
      <c r="G117" s="24"/>
      <c r="H117" s="16"/>
      <c r="I117" s="24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37"/>
    </row>
    <row r="118" spans="1:21" x14ac:dyDescent="0.25">
      <c r="A118" s="2">
        <v>100</v>
      </c>
      <c r="B118" s="16"/>
      <c r="C118" s="16"/>
      <c r="D118" s="22"/>
      <c r="E118" s="16"/>
      <c r="F118" s="16"/>
      <c r="G118" s="24"/>
      <c r="H118" s="16"/>
      <c r="I118" s="24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37"/>
    </row>
    <row r="119" spans="1:21" x14ac:dyDescent="0.25">
      <c r="A119" s="2">
        <v>101</v>
      </c>
      <c r="B119" s="16"/>
      <c r="C119" s="16"/>
      <c r="D119" s="22"/>
      <c r="E119" s="16"/>
      <c r="F119" s="16"/>
      <c r="G119" s="24"/>
      <c r="H119" s="16"/>
      <c r="I119" s="24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37"/>
    </row>
    <row r="120" spans="1:21" x14ac:dyDescent="0.25">
      <c r="A120" s="2">
        <v>102</v>
      </c>
      <c r="B120" s="16"/>
      <c r="C120" s="16"/>
      <c r="D120" s="22"/>
      <c r="E120" s="16"/>
      <c r="F120" s="16"/>
      <c r="G120" s="24"/>
      <c r="H120" s="16"/>
      <c r="I120" s="24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37"/>
    </row>
    <row r="121" spans="1:21" x14ac:dyDescent="0.25">
      <c r="A121" s="2">
        <v>103</v>
      </c>
      <c r="B121" s="16"/>
      <c r="C121" s="16"/>
      <c r="D121" s="22"/>
      <c r="E121" s="16"/>
      <c r="F121" s="16"/>
      <c r="G121" s="24"/>
      <c r="H121" s="16"/>
      <c r="I121" s="24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37"/>
    </row>
    <row r="122" spans="1:21" x14ac:dyDescent="0.25">
      <c r="A122" s="16"/>
      <c r="B122" s="16"/>
      <c r="C122" s="16"/>
      <c r="D122" s="22"/>
      <c r="E122" s="16"/>
      <c r="F122" s="16"/>
      <c r="G122" s="24"/>
      <c r="H122" s="16"/>
      <c r="I122" s="24"/>
      <c r="J122" s="16"/>
      <c r="K122" s="16"/>
      <c r="L122" s="16"/>
      <c r="M122" s="16"/>
      <c r="N122" s="28"/>
      <c r="O122" s="16"/>
      <c r="P122" s="16"/>
      <c r="Q122" s="16"/>
      <c r="R122" s="16"/>
      <c r="S122" s="16"/>
      <c r="T122" s="16"/>
      <c r="U122" s="37"/>
    </row>
    <row r="123" spans="1:21" x14ac:dyDescent="0.25">
      <c r="M123" s="5"/>
    </row>
    <row r="124" spans="1:21" x14ac:dyDescent="0.25">
      <c r="O124" s="14"/>
      <c r="P124" s="18"/>
      <c r="Q124" s="18"/>
    </row>
  </sheetData>
  <autoFilter ref="A11:U121" xr:uid="{00000000-0009-0000-0000-000000000000}"/>
  <mergeCells count="1">
    <mergeCell ref="A9:U9"/>
  </mergeCells>
  <conditionalFormatting sqref="D45">
    <cfRule type="duplicateValues" dxfId="2" priority="1" stopIfTrue="1"/>
    <cfRule type="duplicateValues" dxfId="1" priority="2" stopIfTrue="1"/>
  </conditionalFormatting>
  <conditionalFormatting sqref="E45">
    <cfRule type="duplicateValues" dxfId="0" priority="3"/>
  </conditionalFormatting>
  <hyperlinks>
    <hyperlink ref="T61" r:id="rId1" xr:uid="{33BB2FDE-33F3-448B-B375-4DC5DD00C039}"/>
    <hyperlink ref="T63" r:id="rId2" xr:uid="{276513ED-5530-438C-BC69-F0464E46CC38}"/>
    <hyperlink ref="T65" r:id="rId3" xr:uid="{5E9EFEFF-4789-4BE6-9C2C-EE08F870BC34}"/>
    <hyperlink ref="T62" r:id="rId4" xr:uid="{17BAA14E-EDF4-42B5-A0B8-B888ABB21CF2}"/>
    <hyperlink ref="T13" r:id="rId5" xr:uid="{EC821C9F-FEEB-41B6-A619-7BAB31E3C5E7}"/>
    <hyperlink ref="T14" r:id="rId6" xr:uid="{151A36B3-EA49-49B5-82EE-E14BDAAB743E}"/>
    <hyperlink ref="T15" r:id="rId7" xr:uid="{8B9136D3-9C94-46ED-B07F-728B27094D1F}"/>
    <hyperlink ref="T16" r:id="rId8" xr:uid="{549E31C9-CA9B-4810-89F2-14E387A5C30D}"/>
    <hyperlink ref="T17" r:id="rId9" xr:uid="{5027D8A7-2176-4BE1-9C74-0804D8055559}"/>
    <hyperlink ref="T18" r:id="rId10" xr:uid="{66171D97-0832-4DFB-8D44-A3C294229976}"/>
    <hyperlink ref="T23" r:id="rId11" xr:uid="{1FE38444-BE26-4655-8759-89332B075BE6}"/>
    <hyperlink ref="T28" r:id="rId12" xr:uid="{BA387249-B3BF-4A53-9F26-34C50F8C43D6}"/>
    <hyperlink ref="T19" r:id="rId13" xr:uid="{7CCF397F-BF27-4AFB-89B7-0664D0BE01DC}"/>
    <hyperlink ref="T24" r:id="rId14" xr:uid="{7F078333-7779-4F24-B9CC-A610167091B9}"/>
    <hyperlink ref="T29" r:id="rId15" xr:uid="{76EBAD4F-D20F-44F6-B3FD-01B04D9E8F84}"/>
    <hyperlink ref="T20" r:id="rId16" xr:uid="{D934884C-74D4-42BA-80BA-C2DCFA18A27D}"/>
    <hyperlink ref="T25" r:id="rId17" xr:uid="{C5B0136F-A159-4B81-8CAE-DED3B74A62B4}"/>
    <hyperlink ref="T30" r:id="rId18" xr:uid="{EC19FFD7-E1FB-4F9B-9F86-52583F2920A7}"/>
    <hyperlink ref="T21" r:id="rId19" xr:uid="{731C0A50-4786-40F2-A9BD-BDF237B6F00E}"/>
    <hyperlink ref="T26" r:id="rId20" xr:uid="{52156B48-F370-46C8-BFE3-FBA2E4B1EE85}"/>
    <hyperlink ref="T22" r:id="rId21" xr:uid="{24F846E0-E1B4-4A37-B162-FD2DE62BAF23}"/>
    <hyperlink ref="T27" r:id="rId22" xr:uid="{3AC1A128-FB15-48D7-BED4-0A2729D444B0}"/>
    <hyperlink ref="T36" r:id="rId23" xr:uid="{F2DB4E90-9E7C-4387-86F9-87F36D4F01FA}"/>
    <hyperlink ref="T51" r:id="rId24" xr:uid="{8CEC57E9-5FA8-4696-B3C9-B168F8BFD02A}"/>
    <hyperlink ref="T60" r:id="rId25" xr:uid="{2780B87C-7207-4B75-9D14-7888379C693F}"/>
    <hyperlink ref="T48" r:id="rId26" xr:uid="{7AB573B2-1518-4233-975D-99C0871FCCCC}"/>
    <hyperlink ref="T37" r:id="rId27" xr:uid="{0F131B05-3642-439B-997D-273B1E45C2B2}"/>
  </hyperlinks>
  <pageMargins left="0.70866141732283472" right="0.70866141732283472" top="0.74803149606299213" bottom="0.74803149606299213" header="0.31496062992125984" footer="0.31496062992125984"/>
  <pageSetup scale="40" orientation="landscape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D21"/>
  <sheetViews>
    <sheetView topLeftCell="A4" workbookViewId="0">
      <selection activeCell="B5" sqref="B5:B20"/>
    </sheetView>
  </sheetViews>
  <sheetFormatPr baseColWidth="10" defaultRowHeight="15" x14ac:dyDescent="0.25"/>
  <cols>
    <col min="1" max="1" width="15.7109375" customWidth="1"/>
    <col min="2" max="2" width="16.140625" customWidth="1"/>
    <col min="3" max="3" width="23.42578125" customWidth="1"/>
    <col min="4" max="4" width="18.140625" customWidth="1"/>
  </cols>
  <sheetData>
    <row r="4" spans="1:4" x14ac:dyDescent="0.25">
      <c r="A4" s="15" t="s">
        <v>28</v>
      </c>
      <c r="B4" s="15" t="s">
        <v>39</v>
      </c>
      <c r="C4" s="15" t="s">
        <v>40</v>
      </c>
    </row>
    <row r="5" spans="1:4" x14ac:dyDescent="0.25">
      <c r="A5" s="10" t="s">
        <v>23</v>
      </c>
      <c r="B5" s="10">
        <v>18</v>
      </c>
      <c r="C5" s="10" t="s">
        <v>29</v>
      </c>
    </row>
    <row r="6" spans="1:4" x14ac:dyDescent="0.25">
      <c r="A6" s="10" t="s">
        <v>23</v>
      </c>
      <c r="B6" s="10">
        <v>3</v>
      </c>
      <c r="C6" s="10" t="s">
        <v>148</v>
      </c>
    </row>
    <row r="7" spans="1:4" x14ac:dyDescent="0.25">
      <c r="A7" s="10" t="s">
        <v>23</v>
      </c>
      <c r="B7" s="10">
        <v>4</v>
      </c>
      <c r="C7" s="10" t="s">
        <v>149</v>
      </c>
      <c r="D7" s="33"/>
    </row>
    <row r="8" spans="1:4" x14ac:dyDescent="0.25">
      <c r="A8" s="10" t="s">
        <v>23</v>
      </c>
      <c r="B8" s="10">
        <v>2</v>
      </c>
      <c r="C8" s="10" t="s">
        <v>31</v>
      </c>
    </row>
    <row r="9" spans="1:4" x14ac:dyDescent="0.25">
      <c r="A9" s="10" t="s">
        <v>23</v>
      </c>
      <c r="B9" s="10">
        <v>1</v>
      </c>
      <c r="C9" s="10" t="s">
        <v>25</v>
      </c>
    </row>
    <row r="10" spans="1:4" x14ac:dyDescent="0.25">
      <c r="A10" s="10" t="s">
        <v>23</v>
      </c>
      <c r="B10" s="10">
        <v>2</v>
      </c>
      <c r="C10" s="10" t="s">
        <v>216</v>
      </c>
    </row>
    <row r="11" spans="1:4" x14ac:dyDescent="0.25">
      <c r="A11" s="11" t="s">
        <v>32</v>
      </c>
      <c r="B11" s="11">
        <v>1</v>
      </c>
      <c r="C11" s="11" t="s">
        <v>29</v>
      </c>
    </row>
    <row r="12" spans="1:4" x14ac:dyDescent="0.25">
      <c r="A12" s="12" t="s">
        <v>32</v>
      </c>
      <c r="B12" s="12">
        <v>3</v>
      </c>
      <c r="C12" s="11" t="s">
        <v>31</v>
      </c>
    </row>
    <row r="13" spans="1:4" x14ac:dyDescent="0.25">
      <c r="A13" s="12" t="s">
        <v>32</v>
      </c>
      <c r="B13" s="12">
        <v>2</v>
      </c>
      <c r="C13" s="11" t="s">
        <v>83</v>
      </c>
    </row>
    <row r="14" spans="1:4" x14ac:dyDescent="0.25">
      <c r="A14" s="11" t="s">
        <v>32</v>
      </c>
      <c r="B14" s="11">
        <v>1</v>
      </c>
      <c r="C14" s="11" t="s">
        <v>25</v>
      </c>
    </row>
    <row r="15" spans="1:4" x14ac:dyDescent="0.25">
      <c r="A15" s="12" t="s">
        <v>32</v>
      </c>
      <c r="B15" s="12">
        <v>6</v>
      </c>
      <c r="C15" s="11" t="s">
        <v>150</v>
      </c>
    </row>
    <row r="16" spans="1:4" x14ac:dyDescent="0.25">
      <c r="A16" s="12" t="s">
        <v>32</v>
      </c>
      <c r="B16" s="12">
        <v>1</v>
      </c>
      <c r="C16" s="11" t="s">
        <v>151</v>
      </c>
    </row>
    <row r="17" spans="1:3" x14ac:dyDescent="0.25">
      <c r="A17" s="13" t="s">
        <v>27</v>
      </c>
      <c r="B17" s="13">
        <v>1</v>
      </c>
      <c r="C17" s="13" t="s">
        <v>29</v>
      </c>
    </row>
    <row r="18" spans="1:3" x14ac:dyDescent="0.25">
      <c r="A18" s="13" t="s">
        <v>27</v>
      </c>
      <c r="B18" s="13">
        <v>2</v>
      </c>
      <c r="C18" s="13" t="s">
        <v>31</v>
      </c>
    </row>
    <row r="19" spans="1:3" x14ac:dyDescent="0.25">
      <c r="A19" s="13" t="s">
        <v>27</v>
      </c>
      <c r="B19" s="13">
        <v>1</v>
      </c>
      <c r="C19" s="13" t="s">
        <v>25</v>
      </c>
    </row>
    <row r="20" spans="1:3" x14ac:dyDescent="0.25">
      <c r="A20" s="13" t="s">
        <v>27</v>
      </c>
      <c r="B20" s="13">
        <v>6</v>
      </c>
      <c r="C20" s="13" t="s">
        <v>30</v>
      </c>
    </row>
    <row r="21" spans="1:3" x14ac:dyDescent="0.25">
      <c r="B21" s="14">
        <f>SUM(B5:B20)</f>
        <v>54</v>
      </c>
    </row>
  </sheetData>
  <autoFilter ref="A4:C21" xr:uid="{00000000-0009-0000-0000-000001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MATRIZ COMP-PTOYECTOS -ACTUALIZ</vt:lpstr>
      <vt:lpstr>INFORMACION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CYBER</dc:creator>
  <cp:lastModifiedBy>LUISA ALEXANDRA AGUILERA CARMONA</cp:lastModifiedBy>
  <cp:lastPrinted>2023-03-02T21:41:37Z</cp:lastPrinted>
  <dcterms:created xsi:type="dcterms:W3CDTF">2018-03-14T00:51:46Z</dcterms:created>
  <dcterms:modified xsi:type="dcterms:W3CDTF">2024-02-23T15:22:47Z</dcterms:modified>
</cp:coreProperties>
</file>