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scastañeda\OTROS\LISTADOS OFICIALES\MANGO\2022-2023\"/>
    </mc:Choice>
  </mc:AlternateContent>
  <bookViews>
    <workbookView xWindow="-120" yWindow="-120" windowWidth="24240" windowHeight="131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91" i="1" l="1"/>
  <c r="I682" i="1"/>
  <c r="I675" i="1"/>
  <c r="I668" i="1"/>
  <c r="I658" i="1"/>
  <c r="I653" i="1"/>
  <c r="I643" i="1"/>
  <c r="I635" i="1"/>
  <c r="I630" i="1"/>
  <c r="I621" i="1"/>
  <c r="I614" i="1"/>
  <c r="I606" i="1"/>
  <c r="I597" i="1"/>
  <c r="E594" i="1"/>
  <c r="E593" i="1"/>
  <c r="I585" i="1"/>
  <c r="I570" i="1"/>
  <c r="I567" i="1"/>
  <c r="I565" i="1"/>
  <c r="I559" i="1"/>
  <c r="I558" i="1"/>
  <c r="I555" i="1"/>
  <c r="I541" i="1"/>
  <c r="I536" i="1"/>
  <c r="I526" i="1"/>
  <c r="I520" i="1"/>
  <c r="I516" i="1"/>
  <c r="I514" i="1"/>
  <c r="I507" i="1"/>
  <c r="I496" i="1"/>
  <c r="I492" i="1"/>
  <c r="I485" i="1"/>
  <c r="I482" i="1"/>
  <c r="I476" i="1"/>
  <c r="I459" i="1"/>
  <c r="I454" i="1"/>
  <c r="I448" i="1"/>
  <c r="I445" i="1"/>
  <c r="I434" i="1"/>
  <c r="I432" i="1"/>
  <c r="I428" i="1"/>
  <c r="I426" i="1"/>
  <c r="I417" i="1"/>
  <c r="I413" i="1"/>
  <c r="I405" i="1"/>
  <c r="I401" i="1"/>
  <c r="I390" i="1"/>
  <c r="I384" i="1"/>
  <c r="I377" i="1"/>
  <c r="I372" i="1"/>
  <c r="I369" i="1"/>
  <c r="I361" i="1"/>
  <c r="I358" i="1"/>
  <c r="I354" i="1"/>
  <c r="E349" i="1"/>
  <c r="E344" i="1"/>
  <c r="I340" i="1" s="1"/>
  <c r="I336" i="1"/>
  <c r="I334" i="1"/>
  <c r="I319" i="1"/>
  <c r="E317" i="1"/>
  <c r="E314" i="1"/>
  <c r="E311" i="1"/>
  <c r="E309" i="1"/>
  <c r="I301" i="1"/>
  <c r="I297" i="1"/>
  <c r="I293" i="1"/>
  <c r="I287" i="1"/>
  <c r="I281" i="1"/>
  <c r="I268" i="1"/>
  <c r="I257" i="1"/>
  <c r="I244" i="1"/>
  <c r="I242" i="1"/>
  <c r="I241" i="1"/>
  <c r="I238" i="1"/>
  <c r="I224" i="1"/>
  <c r="I222" i="1"/>
  <c r="I218" i="1"/>
  <c r="I215" i="1"/>
  <c r="I210" i="1"/>
  <c r="I205" i="1"/>
  <c r="I200" i="1"/>
  <c r="I194" i="1"/>
  <c r="I189" i="1"/>
  <c r="I181" i="1"/>
  <c r="I172" i="1"/>
  <c r="I169" i="1"/>
  <c r="I157" i="1"/>
  <c r="I147" i="1"/>
  <c r="I143" i="1"/>
  <c r="I130" i="1"/>
  <c r="E123" i="1"/>
  <c r="E122" i="1"/>
  <c r="E120" i="1"/>
  <c r="E119" i="1"/>
  <c r="E118" i="1"/>
  <c r="E117" i="1"/>
  <c r="E116" i="1"/>
  <c r="I108" i="1"/>
  <c r="I106" i="1"/>
  <c r="I102" i="1"/>
  <c r="I95" i="1"/>
  <c r="I76" i="1"/>
  <c r="I63" i="1"/>
  <c r="I51" i="1"/>
  <c r="I48" i="1"/>
  <c r="I43" i="1"/>
  <c r="I36" i="1"/>
  <c r="I22" i="1"/>
  <c r="I14" i="1"/>
  <c r="I7" i="1"/>
  <c r="I115" i="1" l="1"/>
  <c r="I309" i="1"/>
  <c r="I593" i="1"/>
</calcChain>
</file>

<file path=xl/sharedStrings.xml><?xml version="1.0" encoding="utf-8"?>
<sst xmlns="http://schemas.openxmlformats.org/spreadsheetml/2006/main" count="1966" uniqueCount="1308">
  <si>
    <t>Código</t>
  </si>
  <si>
    <t>M-078</t>
  </si>
  <si>
    <t>M-106</t>
  </si>
  <si>
    <t>M-267</t>
  </si>
  <si>
    <t>M-032</t>
  </si>
  <si>
    <t>M-042</t>
  </si>
  <si>
    <t>M-340</t>
  </si>
  <si>
    <t>M-113</t>
  </si>
  <si>
    <t>M-044</t>
  </si>
  <si>
    <t>M-140</t>
  </si>
  <si>
    <t>M-124</t>
  </si>
  <si>
    <t>M-179</t>
  </si>
  <si>
    <t>M-093</t>
  </si>
  <si>
    <t>M-304</t>
  </si>
  <si>
    <t>M-305</t>
  </si>
  <si>
    <t>M-306</t>
  </si>
  <si>
    <t>M-098</t>
  </si>
  <si>
    <t>M-311</t>
  </si>
  <si>
    <t>M-312</t>
  </si>
  <si>
    <t>M-313</t>
  </si>
  <si>
    <t>M-066</t>
  </si>
  <si>
    <t>M-085</t>
  </si>
  <si>
    <t>M-351</t>
  </si>
  <si>
    <t>M-015</t>
  </si>
  <si>
    <t>M-255</t>
  </si>
  <si>
    <t>M-341</t>
  </si>
  <si>
    <t>M-342</t>
  </si>
  <si>
    <t>M-008</t>
  </si>
  <si>
    <t>M-360</t>
  </si>
  <si>
    <t>M-027</t>
  </si>
  <si>
    <t>M-329</t>
  </si>
  <si>
    <t>M-142</t>
  </si>
  <si>
    <t>M-029</t>
  </si>
  <si>
    <t>M-099</t>
  </si>
  <si>
    <t>M-009</t>
  </si>
  <si>
    <t>M-356</t>
  </si>
  <si>
    <t>M-091</t>
  </si>
  <si>
    <t>M-092</t>
  </si>
  <si>
    <t>M-172</t>
  </si>
  <si>
    <t>M-155</t>
  </si>
  <si>
    <t>M-051</t>
  </si>
  <si>
    <t>M-034</t>
  </si>
  <si>
    <t>M-075</t>
  </si>
  <si>
    <t>M-001</t>
  </si>
  <si>
    <t>M-153</t>
  </si>
  <si>
    <t>M-060</t>
  </si>
  <si>
    <t>M-007</t>
  </si>
  <si>
    <t>M-264</t>
  </si>
  <si>
    <t>M-043</t>
  </si>
  <si>
    <t>M-014</t>
  </si>
  <si>
    <t>M-166</t>
  </si>
  <si>
    <t>M-097</t>
  </si>
  <si>
    <t>M-344</t>
  </si>
  <si>
    <t>M-190</t>
  </si>
  <si>
    <t>M-094</t>
  </si>
  <si>
    <t>M-164</t>
  </si>
  <si>
    <t>M-105</t>
  </si>
  <si>
    <t>M-343</t>
  </si>
  <si>
    <t>M-249</t>
  </si>
  <si>
    <t>M-055</t>
  </si>
  <si>
    <t>M-176</t>
  </si>
  <si>
    <t>M-012</t>
  </si>
  <si>
    <t>M-355</t>
  </si>
  <si>
    <t>M-257</t>
  </si>
  <si>
    <t>M-243</t>
  </si>
  <si>
    <t>M-137</t>
  </si>
  <si>
    <t>M-011</t>
  </si>
  <si>
    <t>M-101</t>
  </si>
  <si>
    <t>M-126</t>
  </si>
  <si>
    <t>M-317</t>
  </si>
  <si>
    <t>M-256</t>
  </si>
  <si>
    <t>M-139</t>
  </si>
  <si>
    <t>M-266</t>
  </si>
  <si>
    <t>M-052</t>
  </si>
  <si>
    <t>M-180</t>
  </si>
  <si>
    <t>M-187</t>
  </si>
  <si>
    <t>M-100</t>
  </si>
  <si>
    <t>M-048</t>
  </si>
  <si>
    <t>M-049</t>
  </si>
  <si>
    <t>M-118</t>
  </si>
  <si>
    <t>M-260</t>
  </si>
  <si>
    <t>M-112</t>
  </si>
  <si>
    <t>M-320</t>
  </si>
  <si>
    <t>M-111</t>
  </si>
  <si>
    <t>M-010</t>
  </si>
  <si>
    <t>M-182</t>
  </si>
  <si>
    <t>M-321</t>
  </si>
  <si>
    <t>M-322</t>
  </si>
  <si>
    <t>M-083</t>
  </si>
  <si>
    <t>M-251</t>
  </si>
  <si>
    <t>M-053</t>
  </si>
  <si>
    <t>M-006</t>
  </si>
  <si>
    <t>M-004</t>
  </si>
  <si>
    <t>M-005</t>
  </si>
  <si>
    <t>M-171</t>
  </si>
  <si>
    <t>M-352</t>
  </si>
  <si>
    <t>M-273</t>
  </si>
  <si>
    <t>M-290</t>
  </si>
  <si>
    <t>M-285</t>
  </si>
  <si>
    <t>M-003</t>
  </si>
  <si>
    <t>M-002</t>
  </si>
  <si>
    <t>M-064</t>
  </si>
  <si>
    <t>M-103</t>
  </si>
  <si>
    <t>M-037</t>
  </si>
  <si>
    <t>Razón Social Productor</t>
  </si>
  <si>
    <t xml:space="preserve">SEMAMSA S.A. </t>
  </si>
  <si>
    <t>DINORDER S.A.</t>
  </si>
  <si>
    <t xml:space="preserve">GUAMANGUA S.A. </t>
  </si>
  <si>
    <t>CURIQUINGUE S.A.</t>
  </si>
  <si>
    <t>OMAR CASTRO ALAVA</t>
  </si>
  <si>
    <t>JAIME FERRE MERINO</t>
  </si>
  <si>
    <t>CCMANGOS S.A.</t>
  </si>
  <si>
    <t>AGRICOLA VICTORIOSA AGRIVICSA S.A.</t>
  </si>
  <si>
    <t>EDDIE  MIRANDA VALLEJO</t>
  </si>
  <si>
    <t xml:space="preserve">PILOT S.A </t>
  </si>
  <si>
    <t xml:space="preserve">CORMESRI S.A. </t>
  </si>
  <si>
    <t xml:space="preserve">BRESSON S.A </t>
  </si>
  <si>
    <t>BRESSON S.A.</t>
  </si>
  <si>
    <t>SEGUNDO JUVENCIO PANTALEON ESPINOZA</t>
  </si>
  <si>
    <t xml:space="preserve">GUITRAN S.A.   </t>
  </si>
  <si>
    <t xml:space="preserve">GUITRAN S.A.  </t>
  </si>
  <si>
    <t xml:space="preserve">GUITRAN S.A. </t>
  </si>
  <si>
    <t>SEMBRIEXPORT S.A.</t>
  </si>
  <si>
    <t>DUREXPORTA</t>
  </si>
  <si>
    <t>FINCA ARBOLITOS</t>
  </si>
  <si>
    <t xml:space="preserve">PLANTEIN S.A. </t>
  </si>
  <si>
    <t>VICENTE TROYA</t>
  </si>
  <si>
    <t>GRUPO MANSSUR</t>
  </si>
  <si>
    <t>KATTY MARIA NIETO SAFADI</t>
  </si>
  <si>
    <t>SOCIEDAD AGRICOLA GANADERA HEROCA S.A.</t>
  </si>
  <si>
    <t>PROPALCOL S.A.</t>
  </si>
  <si>
    <t>MARCELINA MUÑOZ</t>
  </si>
  <si>
    <t>LUIS CARRIEL COELLO</t>
  </si>
  <si>
    <t xml:space="preserve">SOMECET S.A. </t>
  </si>
  <si>
    <t xml:space="preserve">ELISIOPOLIS S.A. </t>
  </si>
  <si>
    <t>MEDARDO ROMAN  PIEDRAHITA</t>
  </si>
  <si>
    <t>MQMANGA S.A.</t>
  </si>
  <si>
    <t xml:space="preserve">TIKIFRUITS S.A. </t>
  </si>
  <si>
    <t>RAUL PEREZ ROHRBECK</t>
  </si>
  <si>
    <t>FIONA PEREZ NAVARRO</t>
  </si>
  <si>
    <t>WALTER ROMERO</t>
  </si>
  <si>
    <t>EUSTAQUIA S.A.</t>
  </si>
  <si>
    <t xml:space="preserve">BUMMER S.A. </t>
  </si>
  <si>
    <t>JUAN CARLOS IPIALES</t>
  </si>
  <si>
    <t xml:space="preserve">CULTIMANGO S.A. </t>
  </si>
  <si>
    <t xml:space="preserve">BRESSON S.A. </t>
  </si>
  <si>
    <t>NOVELLMAX S.A.</t>
  </si>
  <si>
    <t>WRENSA S.A.</t>
  </si>
  <si>
    <t>EDMUNDO ESTEVEZ</t>
  </si>
  <si>
    <t>KIBU S.A.</t>
  </si>
  <si>
    <t xml:space="preserve">SEMBRIEXPORT S.A. </t>
  </si>
  <si>
    <t xml:space="preserve">CONSTRUPOSIBLE S.A. </t>
  </si>
  <si>
    <t>PERTELAB S.A.</t>
  </si>
  <si>
    <t>ARIEGRA S.A.</t>
  </si>
  <si>
    <t xml:space="preserve">PROPALCOL S.A. </t>
  </si>
  <si>
    <t xml:space="preserve">FRUTALANDIA S.A. </t>
  </si>
  <si>
    <t xml:space="preserve">CÍA AGRICOLA GANADERA S.A. </t>
  </si>
  <si>
    <t xml:space="preserve">BIOCHONGON S.A. </t>
  </si>
  <si>
    <t>MUYUORGANIC S.A.S.</t>
  </si>
  <si>
    <t xml:space="preserve">AGRICOLA  AGROSALVIA S.A. </t>
  </si>
  <si>
    <t xml:space="preserve">COMPAÑÍA AGRICOLA GANADERA S.A. </t>
  </si>
  <si>
    <t>CERRITOS MANGO S.A.</t>
  </si>
  <si>
    <t>ELENA CENTENO</t>
  </si>
  <si>
    <t>SEMRBIEXPORT S.A.</t>
  </si>
  <si>
    <t xml:space="preserve">FORTUGRAND S.A. </t>
  </si>
  <si>
    <r>
      <t>CORPORACIÓN INDUSTRIAL  COMERCIAL CUATRO S.A.</t>
    </r>
    <r>
      <rPr>
        <i/>
        <sz val="14"/>
        <rFont val="Arial"/>
        <family val="2"/>
      </rPr>
      <t xml:space="preserve"> CORPINCOMCUATRO S.A. </t>
    </r>
  </si>
  <si>
    <r>
      <t xml:space="preserve">CORPORACIÓN INDUSTRIAL  COMERCIAL CUATRO S.A. </t>
    </r>
    <r>
      <rPr>
        <i/>
        <sz val="14"/>
        <rFont val="Arial"/>
        <family val="2"/>
      </rPr>
      <t xml:space="preserve">CORPINCOMCUATRO S.A. </t>
    </r>
  </si>
  <si>
    <t>CIA. DIMAL S.A.</t>
  </si>
  <si>
    <t>COSMESRI S.A.</t>
  </si>
  <si>
    <r>
      <t>SOCIEDAD AGRICOLA RINUR S.A./</t>
    </r>
    <r>
      <rPr>
        <b/>
        <sz val="14"/>
        <color indexed="8"/>
        <rFont val="Arial"/>
        <family val="2"/>
      </rPr>
      <t xml:space="preserve"> RINUR S.A. </t>
    </r>
  </si>
  <si>
    <r>
      <t>SOCIEDAD AGRICOLA RINUR S.A./</t>
    </r>
    <r>
      <rPr>
        <b/>
        <sz val="14"/>
        <rFont val="Arial"/>
        <family val="2"/>
      </rPr>
      <t xml:space="preserve"> RINUR S.A. </t>
    </r>
  </si>
  <si>
    <r>
      <t xml:space="preserve">SOCIEDAD AGRICOLA RINUR S.A./ </t>
    </r>
    <r>
      <rPr>
        <b/>
        <sz val="14"/>
        <rFont val="Arial"/>
        <family val="2"/>
      </rPr>
      <t>RINUR S.A.</t>
    </r>
    <r>
      <rPr>
        <sz val="14"/>
        <rFont val="Arial"/>
        <family val="2"/>
      </rPr>
      <t xml:space="preserve"> </t>
    </r>
  </si>
  <si>
    <t>JWFRESH S.A.</t>
  </si>
  <si>
    <t>SEMAMSA S.A.</t>
  </si>
  <si>
    <t xml:space="preserve">CCMANGOS S.A. </t>
  </si>
  <si>
    <t>VIOT S.A.</t>
  </si>
  <si>
    <t>Nombre Hacienda</t>
  </si>
  <si>
    <t>PALER  1</t>
  </si>
  <si>
    <t>ESPECIALCORP</t>
  </si>
  <si>
    <t>GUAMANGUA</t>
  </si>
  <si>
    <t>CURIQUINGUE</t>
  </si>
  <si>
    <t>SANTA RITA</t>
  </si>
  <si>
    <t>EL FARAON</t>
  </si>
  <si>
    <t>SAN JUDAS TADEO</t>
  </si>
  <si>
    <t>SAN JUDAS TADEO 2</t>
  </si>
  <si>
    <t>SAN LUIS</t>
  </si>
  <si>
    <t>MIRAVALLE</t>
  </si>
  <si>
    <t>PILOT</t>
  </si>
  <si>
    <t xml:space="preserve">SANTA MARÍA </t>
  </si>
  <si>
    <t>PIVANO   1</t>
  </si>
  <si>
    <t>PIVANO 2</t>
  </si>
  <si>
    <t>PIVANO 3</t>
  </si>
  <si>
    <t>LOS ROSALES</t>
  </si>
  <si>
    <t>GUITRAN  1</t>
  </si>
  <si>
    <t>GUITRAN  2</t>
  </si>
  <si>
    <t>GUITRAN  3</t>
  </si>
  <si>
    <t>SAN ISIDRO  1</t>
  </si>
  <si>
    <t>SAN ISIDRO  2</t>
  </si>
  <si>
    <t>BEJUCAL</t>
  </si>
  <si>
    <t>GRAN CHAPARRAL</t>
  </si>
  <si>
    <t>ARBOLITOS</t>
  </si>
  <si>
    <t>SANTA ANA</t>
  </si>
  <si>
    <t>VICTORIA</t>
  </si>
  <si>
    <t>SAN VICENTE</t>
  </si>
  <si>
    <t>LA TIGRESA</t>
  </si>
  <si>
    <t>ESTEFANIA</t>
  </si>
  <si>
    <t xml:space="preserve">SOLEDAD </t>
  </si>
  <si>
    <t>SANTO TOMÁS</t>
  </si>
  <si>
    <t>LA NEGRITILLA</t>
  </si>
  <si>
    <t>ADELINA</t>
  </si>
  <si>
    <t>ADELINA 2</t>
  </si>
  <si>
    <t xml:space="preserve">FRUTITA </t>
  </si>
  <si>
    <t>SEMBRIEXPORT 1</t>
  </si>
  <si>
    <t>SEMBRIEXPORT 2</t>
  </si>
  <si>
    <t>CASTELNOVO</t>
  </si>
  <si>
    <t>SANTA VALENTINA</t>
  </si>
  <si>
    <t>PRIMAVERA</t>
  </si>
  <si>
    <t>RIO NUEVO</t>
  </si>
  <si>
    <t>PIERDE CHINA</t>
  </si>
  <si>
    <t>LA MANGA</t>
  </si>
  <si>
    <t>LA MANGUERA</t>
  </si>
  <si>
    <t>SANTA ADRIANA</t>
  </si>
  <si>
    <t xml:space="preserve">CAPITANA </t>
  </si>
  <si>
    <t>LOMA ALTA</t>
  </si>
  <si>
    <t>BOLICHE</t>
  </si>
  <si>
    <t>BUMMER S.A.</t>
  </si>
  <si>
    <t>LAS LOMITAS</t>
  </si>
  <si>
    <t>PAOLA</t>
  </si>
  <si>
    <t>SANTA REGINA</t>
  </si>
  <si>
    <t>MARESPI</t>
  </si>
  <si>
    <t>AGRICOLA GONZALEZ</t>
  </si>
  <si>
    <t>WRENSA</t>
  </si>
  <si>
    <t>AGUILA DE PLATA</t>
  </si>
  <si>
    <t>LA MIRAGE</t>
  </si>
  <si>
    <t>CARIDAD</t>
  </si>
  <si>
    <t>SAN NICOLAS</t>
  </si>
  <si>
    <t>MARIA LAURA</t>
  </si>
  <si>
    <t xml:space="preserve">MARIA LAURA 2 </t>
  </si>
  <si>
    <t>TERRANOVA</t>
  </si>
  <si>
    <t>MARIA CRISTINA</t>
  </si>
  <si>
    <t>BUENA FE</t>
  </si>
  <si>
    <t>NELLY</t>
  </si>
  <si>
    <t>BENDICIÓN</t>
  </si>
  <si>
    <t>LOS VERGELES</t>
  </si>
  <si>
    <t>LOS MANGUITOS</t>
  </si>
  <si>
    <t xml:space="preserve">JUNQUILLAL </t>
  </si>
  <si>
    <t>ESTANCIA DE LA VIRGEN</t>
  </si>
  <si>
    <t>VITAVERDE</t>
  </si>
  <si>
    <t>FRUTALANDIA</t>
  </si>
  <si>
    <t>RAPALLO</t>
  </si>
  <si>
    <t>CHONGON</t>
  </si>
  <si>
    <t>SANTA CECILIA</t>
  </si>
  <si>
    <t>LAS ISABELES</t>
  </si>
  <si>
    <t>MANANTIALES</t>
  </si>
  <si>
    <t>NUEVA MANANTIALES</t>
  </si>
  <si>
    <t>EL CLAVO  2</t>
  </si>
  <si>
    <t>CHAPARRAL</t>
  </si>
  <si>
    <t>CERRITOS MANGO</t>
  </si>
  <si>
    <t>REMANSO</t>
  </si>
  <si>
    <t>CECILIA</t>
  </si>
  <si>
    <t>LOS PANCHOS</t>
  </si>
  <si>
    <t>FORTUGRAND</t>
  </si>
  <si>
    <t>CABEZA DE VACA  1</t>
  </si>
  <si>
    <t>CABEZA DE VACA  2</t>
  </si>
  <si>
    <t>SOFIA</t>
  </si>
  <si>
    <t>HERMANO MIGUEL</t>
  </si>
  <si>
    <t>BONANZA</t>
  </si>
  <si>
    <t>CUBA</t>
  </si>
  <si>
    <t>RICARDO</t>
  </si>
  <si>
    <t>SAN LAZARO</t>
  </si>
  <si>
    <t>GUADALUPE</t>
  </si>
  <si>
    <t>SAN ANTONIO</t>
  </si>
  <si>
    <t>PALER  2</t>
  </si>
  <si>
    <t>CAZADORES</t>
  </si>
  <si>
    <t>CUBANA</t>
  </si>
  <si>
    <t>DON ROBERT</t>
  </si>
  <si>
    <t xml:space="preserve">LAGUNA SECA </t>
  </si>
  <si>
    <t xml:space="preserve"> SAN EXPEDITO</t>
  </si>
  <si>
    <t>TRES PATINES</t>
  </si>
  <si>
    <t>LA FORTUNA</t>
  </si>
  <si>
    <t>ID lote</t>
  </si>
  <si>
    <t>Area (ha.)</t>
  </si>
  <si>
    <t>Variedad</t>
  </si>
  <si>
    <t>KENT</t>
  </si>
  <si>
    <t>TOMMY</t>
  </si>
  <si>
    <t>TOMMY 13.61 HAS + KENT 4.99 HAS</t>
  </si>
  <si>
    <t>TOMMY 8,50 HAS + KENT 11.64 HAS</t>
  </si>
  <si>
    <t>TOMMY 14.30 HAS + NANDOCMAI 2.10</t>
  </si>
  <si>
    <t>ATAULFO 5.90 HAS + KENT 4,51 HAS</t>
  </si>
  <si>
    <t xml:space="preserve">ATAULFO </t>
  </si>
  <si>
    <t xml:space="preserve">TOMMY </t>
  </si>
  <si>
    <t xml:space="preserve">KENT  </t>
  </si>
  <si>
    <t xml:space="preserve">KENT </t>
  </si>
  <si>
    <t>KENT 2,48 HAS + TOMMY 0.34 HAS</t>
  </si>
  <si>
    <t>KENT 2,47 HAS + TOMMY 0,33 HAS</t>
  </si>
  <si>
    <t>KENT 2.37 HAS + TOMMY 0.33 HAS</t>
  </si>
  <si>
    <t>ATAULFO  13,36 ha</t>
  </si>
  <si>
    <t>TOMMY  2,07 ha</t>
  </si>
  <si>
    <t>ATAULFO  11,54 ha</t>
  </si>
  <si>
    <t>TOMMY  4,46 ha</t>
  </si>
  <si>
    <t>ATAULFO  5,29 ha</t>
  </si>
  <si>
    <t>TOMMY  10,31  ha</t>
  </si>
  <si>
    <t>TOMMY  2,72 ha</t>
  </si>
  <si>
    <t>HADEN  11,48 ha</t>
  </si>
  <si>
    <t>TOMMY   6,72 ha</t>
  </si>
  <si>
    <t>HADEN  6,22 ha</t>
  </si>
  <si>
    <t>TOMMY 8,44 ha  +1,84 ha inactivas</t>
  </si>
  <si>
    <t>Ataulfo 2,51 ha inactivas</t>
  </si>
  <si>
    <t>KEITT 4,69  ha</t>
  </si>
  <si>
    <t>TOMMY  8,90 ha</t>
  </si>
  <si>
    <t>ATAULFO  5,01 ha</t>
  </si>
  <si>
    <t>ATAULFO</t>
  </si>
  <si>
    <t>KENT  14,09 ha</t>
  </si>
  <si>
    <t>TOMMY  3,40 ha</t>
  </si>
  <si>
    <t>KENT  8,83 ha</t>
  </si>
  <si>
    <t>ATAULFO  0,80 ha</t>
  </si>
  <si>
    <t>ATAULFO/KEITT (5 ha 2 variedades por árbol)</t>
  </si>
  <si>
    <t>AREA DE FUTURA SIEMBRA (55,50 ha.)</t>
  </si>
  <si>
    <t>KENT  3,78 ha</t>
  </si>
  <si>
    <t>TOMMY  20,58 ha</t>
  </si>
  <si>
    <t>NAM DOC MAI  0,05 ha</t>
  </si>
  <si>
    <t>ATAULFO  8,44 ha</t>
  </si>
  <si>
    <t>ATAULFO/KEITT (1,50 ha 2 variedades por árbol)</t>
  </si>
  <si>
    <t>ATAULFO   13,70 ha</t>
  </si>
  <si>
    <t>TOMMY  1,58 ha</t>
  </si>
  <si>
    <t>KEITT  0,43 ha</t>
  </si>
  <si>
    <t>KEITT</t>
  </si>
  <si>
    <t xml:space="preserve">KEITT </t>
  </si>
  <si>
    <t>AREA DE FUTURA SIEMBRA (105,13 ha.)</t>
  </si>
  <si>
    <t>TOMMY 3,53 HAS + KENT 5.48 HAS</t>
  </si>
  <si>
    <t>TOMMY  6,27 HAS + KENT 17.63 HAS</t>
  </si>
  <si>
    <t>TOMMY 8,96 HAS + 2.31 HAS</t>
  </si>
  <si>
    <t>TOMMY 4,23 HAS + KENT 2.13 HAS</t>
  </si>
  <si>
    <t>TOMMY 11.74 HAS + KENT 1.72 HAS</t>
  </si>
  <si>
    <t>KENT 4.16 HAS + KEITT 2.73 HAS</t>
  </si>
  <si>
    <t>TOMMY  15,33 ha</t>
  </si>
  <si>
    <t>ATAULFO  1,13 ha</t>
  </si>
  <si>
    <t>KENT  1,78 ha</t>
  </si>
  <si>
    <t>TOMMY  16,44 ha + ATAULFO 2.17 ha</t>
  </si>
  <si>
    <t>Kent 10,76 + Tommy 0,18 en desarrollo</t>
  </si>
  <si>
    <t>TOMMY 8,91 ha + 5,89 ha inactivas</t>
  </si>
  <si>
    <t>TOMMY 1,49 ha + 13,93 inactivas</t>
  </si>
  <si>
    <t>TOMMY 6,32 ha y 2,63 cambio variedad</t>
  </si>
  <si>
    <t xml:space="preserve">NAM DOC MAI </t>
  </si>
  <si>
    <t>reinjertado</t>
  </si>
  <si>
    <t>KEITT 21,22 ha + KENT 2,33 ha</t>
  </si>
  <si>
    <t>TOMMY 19,13 ha + KEITT 3.80 ha</t>
  </si>
  <si>
    <t>KENT 12,39 ha  +  KEITT 1,00 ha</t>
  </si>
  <si>
    <t>ATAULFO 16,78 ha</t>
  </si>
  <si>
    <t>HADEN  3,50 ha</t>
  </si>
  <si>
    <t>TOMMY 10,55 ha</t>
  </si>
  <si>
    <t>TOMMY  20,00 ha</t>
  </si>
  <si>
    <t>HADEN 1,67 ha</t>
  </si>
  <si>
    <t>TOMMY 11,17 ha</t>
  </si>
  <si>
    <t>TOMMY 12,57 ha</t>
  </si>
  <si>
    <t>ATAULFO  4,08 ha</t>
  </si>
  <si>
    <t>ATAULFO 3,30 ha</t>
  </si>
  <si>
    <t>TOMMY 5,00 ha</t>
  </si>
  <si>
    <t>KENT 1,00 ha</t>
  </si>
  <si>
    <t>TOMMY 14,50 ha</t>
  </si>
  <si>
    <t>HADEN  1,50 ha</t>
  </si>
  <si>
    <t>TOMMY 10,20ha</t>
  </si>
  <si>
    <t>KEITT 1,70 ha</t>
  </si>
  <si>
    <t>TOMMY 17,12 ha</t>
  </si>
  <si>
    <t>TOMMY  9.02</t>
  </si>
  <si>
    <t>KENT 8.40</t>
  </si>
  <si>
    <t>KEITT 0,52 ha</t>
  </si>
  <si>
    <t>KENT 14,36 ha</t>
  </si>
  <si>
    <t>KEITT 8,17 ha</t>
  </si>
  <si>
    <t>TOMMY (0,62 ha)</t>
  </si>
  <si>
    <t xml:space="preserve">TOMMY  8,00 ha </t>
  </si>
  <si>
    <t>KENT  1,54 ha</t>
  </si>
  <si>
    <t>KEITT  4,39 ha</t>
  </si>
  <si>
    <t>TOMMY  17,18 ha</t>
  </si>
  <si>
    <t>TOMMY  13,84 ha</t>
  </si>
  <si>
    <t>TOMMY  2,51 ha</t>
  </si>
  <si>
    <t>ATAULFO  4,20 ha</t>
  </si>
  <si>
    <t>ATAULFO 6.78 has</t>
  </si>
  <si>
    <t>MADAME FRANCIS 2,60 ha</t>
  </si>
  <si>
    <t>KEITT 7,70 ha</t>
  </si>
  <si>
    <t xml:space="preserve">MADAME FRANCIS </t>
  </si>
  <si>
    <t>TOMMY  2.60 + KENT 5.83</t>
  </si>
  <si>
    <t>TOMMY 2.90 + KEITT 4.80</t>
  </si>
  <si>
    <t>HADEN 6.06 + KEITT 1.26</t>
  </si>
  <si>
    <t xml:space="preserve">TOMMY 3.00 + HADEN 2.45 </t>
  </si>
  <si>
    <t>TOMMY 5.57 + HADEN 4.13</t>
  </si>
  <si>
    <t>TOMMY (10 ha aprox. inactivo en crecimiento) Area total nueva sin lotizar 19,63 ha)</t>
  </si>
  <si>
    <t>TOMMY (11,76 ha)</t>
  </si>
  <si>
    <t>KENT (4,86 ha)</t>
  </si>
  <si>
    <t>TOMMY (8,05 ha)</t>
  </si>
  <si>
    <t>KEITT (4 ha)</t>
  </si>
  <si>
    <t>TOMMY (12,29 ha)</t>
  </si>
  <si>
    <t>KENT(4 ha)</t>
  </si>
  <si>
    <t>KEITT (7,23 ha)</t>
  </si>
  <si>
    <t>TOMMY (5,45 ha)</t>
  </si>
  <si>
    <t>KEITT (9,38 ha)</t>
  </si>
  <si>
    <t>TOMMY 10.00 has + 5.71 en desarrollo</t>
  </si>
  <si>
    <t>ATAULFO (11.38 ha + 1.07 en desarrollo)</t>
  </si>
  <si>
    <t>TOMMY (4,10 ha)</t>
  </si>
  <si>
    <t>TOMMY (3,00 ha inactivas en crecimiento)</t>
  </si>
  <si>
    <t>ATAULFO (6,04 ha)</t>
  </si>
  <si>
    <t>AREA SIN CULTIVAR (1,20 ha)</t>
  </si>
  <si>
    <t>ATAULFO (5,08 ha)</t>
  </si>
  <si>
    <t>TOMMY (11,56 ha )</t>
  </si>
  <si>
    <t>ATAULFO (20,14 ha)</t>
  </si>
  <si>
    <t xml:space="preserve">TOMMY(3,76 ha) </t>
  </si>
  <si>
    <t>ATAULFO (3,39 ha)</t>
  </si>
  <si>
    <t>TOMMY (5,79 ha)</t>
  </si>
  <si>
    <t>ATAULFO (17,43 ha)</t>
  </si>
  <si>
    <t>TOMMY (6,04 ha)</t>
  </si>
  <si>
    <t>ATAULFO (13,16 ha)</t>
  </si>
  <si>
    <t>TOMMY (11,83 ha)</t>
  </si>
  <si>
    <t>TOMMY ( 8,70 ha)</t>
  </si>
  <si>
    <t>TOMMY (5,71 ha)</t>
  </si>
  <si>
    <t>TOMMY ( 3,22 ha)</t>
  </si>
  <si>
    <t>KENT (2,26 ha)</t>
  </si>
  <si>
    <t>TOMMY (20,20 ha)</t>
  </si>
  <si>
    <t xml:space="preserve">KENT ( 3,05 ha) </t>
  </si>
  <si>
    <t>TOMMY(28,11 ha)</t>
  </si>
  <si>
    <t>KENT (1,58 ha)</t>
  </si>
  <si>
    <t>TOMMY (4,61 ha)</t>
  </si>
  <si>
    <t>HADEN (13,50 ha)</t>
  </si>
  <si>
    <t>ATAULFO (0,20 ha)</t>
  </si>
  <si>
    <t>TOMMY ( 6,80ha)</t>
  </si>
  <si>
    <t>HADEN ( 0,57 ha)</t>
  </si>
  <si>
    <t>ATAULFO (1,64 ha)</t>
  </si>
  <si>
    <t>TOMMY (10,19 ha)</t>
  </si>
  <si>
    <t>HADEN (6,30 ha)</t>
  </si>
  <si>
    <t>NAOMI</t>
  </si>
  <si>
    <t>KENT 8,90 ha + TOMMY 2.00 ha</t>
  </si>
  <si>
    <t>ATAULFO (8,49 ha)</t>
  </si>
  <si>
    <t>KENT (0,10 ha)</t>
  </si>
  <si>
    <t>TOMMY (0,76 ha)</t>
  </si>
  <si>
    <t>ATAULFO (3,86 ha)</t>
  </si>
  <si>
    <t>KENT (0,02ha)</t>
  </si>
  <si>
    <t>TOMMY (11,34 ha)</t>
  </si>
  <si>
    <t>ATAULFO (4,74 ha)</t>
  </si>
  <si>
    <t>PALMER (0,26 ha)</t>
  </si>
  <si>
    <t>NAOMI (0,36 ha)</t>
  </si>
  <si>
    <t>TOMMY (3,61 ha )</t>
  </si>
  <si>
    <t>PATRONES EN DESARROLLO (4,28 ha)</t>
  </si>
  <si>
    <t>TOMMY ( 3,72 ha + 2,70 ha inactivas)</t>
  </si>
  <si>
    <t>ATAULFO (4,94 ha)</t>
  </si>
  <si>
    <t>HADEN (0,50 ha)</t>
  </si>
  <si>
    <t>KENT (2.16 ha en crecimiento)</t>
  </si>
  <si>
    <t>ATAULFO  11.60 ha</t>
  </si>
  <si>
    <t>KENT (2,88 ha en crecimiento)</t>
  </si>
  <si>
    <t>ATAULFO  10,58 ha</t>
  </si>
  <si>
    <t>KENT ( 8,91 ha)</t>
  </si>
  <si>
    <t>TOMMY (0,75 ha)</t>
  </si>
  <si>
    <t>ATAULFO (i)- DE CHUPAR(i)</t>
  </si>
  <si>
    <t>DE CHUPAR (i)</t>
  </si>
  <si>
    <t>TOMMY (0,13 ha)</t>
  </si>
  <si>
    <t>KENT (2,56 ha)</t>
  </si>
  <si>
    <t>TOMMY( 0,10 ha)</t>
  </si>
  <si>
    <t>KENT (1,86 ha)</t>
  </si>
  <si>
    <t>HADEN (13,20 ha)</t>
  </si>
  <si>
    <t>TOMMY (8,62 ha)</t>
  </si>
  <si>
    <t>TOMMY (17,74 ha) + (3,61 ha en desarrollo)</t>
  </si>
  <si>
    <t>HADEN (2,00 ha)</t>
  </si>
  <si>
    <t>KENT (1,60 ha)</t>
  </si>
  <si>
    <t>HADEN ( 2,72 ha)</t>
  </si>
  <si>
    <t>ATAULFO (4,05 ha)</t>
  </si>
  <si>
    <t>HADEN (9,23 ha)</t>
  </si>
  <si>
    <t>ATAULFO (5,31 ha)</t>
  </si>
  <si>
    <t>TOMMY ( 18,95 ha)</t>
  </si>
  <si>
    <t xml:space="preserve">KENT (1,45 ha) </t>
  </si>
  <si>
    <t>TOMMY (7,90 ha )</t>
  </si>
  <si>
    <t>KENT ( 0,18 ha)</t>
  </si>
  <si>
    <t>TOMMY (0,85 ha )</t>
  </si>
  <si>
    <t xml:space="preserve">KENT (1,68 ha) </t>
  </si>
  <si>
    <t>TOMMY (7,68 ha )</t>
  </si>
  <si>
    <t xml:space="preserve">KENT ( 3,41 ha) </t>
  </si>
  <si>
    <t>TOMMY (7,30 ha )</t>
  </si>
  <si>
    <t xml:space="preserve">KENT ( 6,17 ha) </t>
  </si>
  <si>
    <t>TOMMY (6,80 ha)</t>
  </si>
  <si>
    <t>KENT ( 4,25 ha)</t>
  </si>
  <si>
    <t>ATAULFO (0,60 ha)</t>
  </si>
  <si>
    <t>TOMMY (8,20 ha )</t>
  </si>
  <si>
    <t xml:space="preserve">KENT ( 1,52 ha) </t>
  </si>
  <si>
    <t xml:space="preserve">TOMMY (18,51 ha) </t>
  </si>
  <si>
    <t>TOMMY (12,00 ha)</t>
  </si>
  <si>
    <t>TOMMY (8.17 ha.)</t>
  </si>
  <si>
    <t>EDWARD (13.97 ha), sin monitoreo</t>
  </si>
  <si>
    <t xml:space="preserve">TOMMY (7,52 ha) </t>
  </si>
  <si>
    <t>ATAULFO 10.00 HAS</t>
  </si>
  <si>
    <t>KEITT 2.5 HAS</t>
  </si>
  <si>
    <t>HADEN 0,5 HAS</t>
  </si>
  <si>
    <t>EDWARD (2,88 ha) sin monitoreo</t>
  </si>
  <si>
    <t xml:space="preserve">TOMMY (3,62 ha) </t>
  </si>
  <si>
    <t>KENT (4,84 ha)</t>
  </si>
  <si>
    <t>EDWARD (8,65 ha) sin monitoreo</t>
  </si>
  <si>
    <t>TOMMY (6,75 ha)</t>
  </si>
  <si>
    <t>KENT (5,69 ha)</t>
  </si>
  <si>
    <t>TOMMY 5,12 ha</t>
  </si>
  <si>
    <t>ATAULFO  1,82 ha</t>
  </si>
  <si>
    <t>NAM DOC MAI 2,99 ha</t>
  </si>
  <si>
    <t>ATAULFO 9,05 ha</t>
  </si>
  <si>
    <t>ATAULFO 1,17 has - KEITT 1.60 has - TOMMY 1.66 has</t>
  </si>
  <si>
    <t>ATAULFO 8.54 has - KEITT 2.93 has - TOMMY 3.72 has</t>
  </si>
  <si>
    <t>TOMMY en desarrollo</t>
  </si>
  <si>
    <t>TOMMY 7.48 ha + 0.42 en desarrollo</t>
  </si>
  <si>
    <t>TOMMY 7,04 ha</t>
  </si>
  <si>
    <t>ATAULFO 2,65 ha</t>
  </si>
  <si>
    <t>TOMMY  11,00 ha</t>
  </si>
  <si>
    <t>ATAULFO 4,16 ha</t>
  </si>
  <si>
    <t>TOMMY  7,52 ha</t>
  </si>
  <si>
    <t>ATAULFO 4,12 ha</t>
  </si>
  <si>
    <t xml:space="preserve">ATAULFO 4.06 ha + TOMMY 2.15 ha </t>
  </si>
  <si>
    <t>TOMMY  8,32 ha</t>
  </si>
  <si>
    <t>KEITT  3,39 ha</t>
  </si>
  <si>
    <t>TOMMY  11,86 ha</t>
  </si>
  <si>
    <t>KEITT 5,74 ha</t>
  </si>
  <si>
    <t>TOMMY 1,65 ha</t>
  </si>
  <si>
    <t>KENT  11,39 ha</t>
  </si>
  <si>
    <t>TOMMY  16,56 ha</t>
  </si>
  <si>
    <t>ATAULFO 1,10 ha</t>
  </si>
  <si>
    <t>TOMMY 1,94 ha + 0,87 ha inactivas</t>
  </si>
  <si>
    <t>ATAULFO  2,18 ha</t>
  </si>
  <si>
    <t>TOMMY  4,27 ha</t>
  </si>
  <si>
    <t>ATAULFO 6,59 ha</t>
  </si>
  <si>
    <t>TOMMY 3,44 ha</t>
  </si>
  <si>
    <t>TOMMY 7,50 ha + 2,59 ha inactivas</t>
  </si>
  <si>
    <t>KENT 10,32 ha</t>
  </si>
  <si>
    <t>TOMMY 1.00 ha</t>
  </si>
  <si>
    <t>TOMMY 13,98 ha</t>
  </si>
  <si>
    <t>HADEN  8,87 ha</t>
  </si>
  <si>
    <t>TOMMY  19,46 ha</t>
  </si>
  <si>
    <t xml:space="preserve">ATAULFO  1,40 ha </t>
  </si>
  <si>
    <t>HADEN  0,30 ha</t>
  </si>
  <si>
    <t>TOMMY 13,77 ha</t>
  </si>
  <si>
    <t>HADEN 0,03 ha</t>
  </si>
  <si>
    <t>TOMMY  8,19 ha</t>
  </si>
  <si>
    <t>KENT 14.80 has + TOMMY 0.35 has</t>
  </si>
  <si>
    <t>KEITT  3,64 ha</t>
  </si>
  <si>
    <t>HADEN  2,77 ha</t>
  </si>
  <si>
    <t>ATAULFO  4,26 ha</t>
  </si>
  <si>
    <t>KEITT  2,41 ha</t>
  </si>
  <si>
    <t>HADEN  1,28 ha</t>
  </si>
  <si>
    <t>TOMMY  7,01 ha</t>
  </si>
  <si>
    <t>ATAULFO 18,32 ha+ 0,54 ha inactiva</t>
  </si>
  <si>
    <t>KEITT  6,08 ha</t>
  </si>
  <si>
    <t>HADEN  2,29 ha</t>
  </si>
  <si>
    <t>ATAULFO  3,25 ha</t>
  </si>
  <si>
    <t xml:space="preserve">TOMMY  2,63 ha </t>
  </si>
  <si>
    <t>TOMMY  7,20 ha</t>
  </si>
  <si>
    <t>HADEN  2,68 ha</t>
  </si>
  <si>
    <t>KEITT  0,93 ha</t>
  </si>
  <si>
    <t>ATAULFO 3,38 ha</t>
  </si>
  <si>
    <t>KEITT  4,34 ha</t>
  </si>
  <si>
    <t>ATAULFO  5,64 ha</t>
  </si>
  <si>
    <t>KEITT  8,45 ha</t>
  </si>
  <si>
    <t>KEITT  10,58 ha</t>
  </si>
  <si>
    <t>MANGO EN DESARROLLO 48,33 ha</t>
  </si>
  <si>
    <t xml:space="preserve">SIN CULTIVO </t>
  </si>
  <si>
    <t xml:space="preserve">TOMMY  12,76 ha </t>
  </si>
  <si>
    <t>KENT  5,01 ha</t>
  </si>
  <si>
    <t>ATAULFO  6,72 ha</t>
  </si>
  <si>
    <t>KEITT   3,86 ha</t>
  </si>
  <si>
    <t>ATAULFO  11,18 ha</t>
  </si>
  <si>
    <t>KEITT  6,58 ha</t>
  </si>
  <si>
    <t>ATAULFO  9,71 ha</t>
  </si>
  <si>
    <t>TOMMY  1,92 ha</t>
  </si>
  <si>
    <t>KEITT 3,50 ha</t>
  </si>
  <si>
    <t>ATAULFO  5,56 ha</t>
  </si>
  <si>
    <t>TOMMY  5,49 ha</t>
  </si>
  <si>
    <t xml:space="preserve">ATAULFO  2,48 ha </t>
  </si>
  <si>
    <t>TOMMY  2,29 ha</t>
  </si>
  <si>
    <t>ATAULFO 0,89 ha</t>
  </si>
  <si>
    <t>TOMMY  15,22 ha</t>
  </si>
  <si>
    <t>HADEN 0.99 has - TOMMY 6.02 has - KENT 4.00 has</t>
  </si>
  <si>
    <t>TOMMY 10,71 has  +   KENT 2,27  has + KENT 5,26 en desarrollo</t>
  </si>
  <si>
    <t>TOMMY8,52 ha</t>
  </si>
  <si>
    <t>KEITT  2,97 ha</t>
  </si>
  <si>
    <t>TOMMY 12,95 ha</t>
  </si>
  <si>
    <t>HADEN 11,96 ha</t>
  </si>
  <si>
    <t>HADEN</t>
  </si>
  <si>
    <t>KEITT 6.02 ha  + 1,00 ha inactiva</t>
  </si>
  <si>
    <t>KENT  6,68 ha</t>
  </si>
  <si>
    <t>KENT 4,92 ha</t>
  </si>
  <si>
    <t>TOMMY  19,07 ha</t>
  </si>
  <si>
    <t>KENT   4,24 ha</t>
  </si>
  <si>
    <t>KENT  9,58 ha</t>
  </si>
  <si>
    <t>KENT  4,96 ha</t>
  </si>
  <si>
    <t>ATAULFO  11,86 ha</t>
  </si>
  <si>
    <t>TOMMY  8,30 ha</t>
  </si>
  <si>
    <t>KENT  11,08  ha</t>
  </si>
  <si>
    <t>TOMMY 8,30 ha</t>
  </si>
  <si>
    <t>KENT  11,54 ha</t>
  </si>
  <si>
    <t>TOMMY 6,43 ha + 1,87 ha inactivas</t>
  </si>
  <si>
    <t>TOMMY 3,18 ha</t>
  </si>
  <si>
    <t>TOMMY 2,08 ha</t>
  </si>
  <si>
    <t>TOMMY 7,16 ha inactivas</t>
  </si>
  <si>
    <t xml:space="preserve">TOMMY(7,43 ha) </t>
  </si>
  <si>
    <t>HADEN(3,66 ha)</t>
  </si>
  <si>
    <t>LLAMARADA (1,40 ha)</t>
  </si>
  <si>
    <t>TOMMY(9,6 ha)</t>
  </si>
  <si>
    <t>TOMMY (5,81  ha)</t>
  </si>
  <si>
    <t>TOMMY( 3,40 inactivas)</t>
  </si>
  <si>
    <t>TOMMY (10,08 ha inactivas)</t>
  </si>
  <si>
    <t>PATRONES (1,13ha inactivas)</t>
  </si>
  <si>
    <t>TOMMY(9,83 ha)</t>
  </si>
  <si>
    <t>TOMMY/HADEN (1,81 ha 2 variedades x árbol)</t>
  </si>
  <si>
    <t>HADEN (0,83 ha)</t>
  </si>
  <si>
    <t>TOMMY (15,36 ha)</t>
  </si>
  <si>
    <t>EDWARD (0,71 ha)</t>
  </si>
  <si>
    <t xml:space="preserve">TOMMY 20,48 + Kent 1.03 </t>
  </si>
  <si>
    <t>TOMMY 12,97 ha + Kent 8,40</t>
  </si>
  <si>
    <t>TOMMY 7.24 + KENT 6.66</t>
  </si>
  <si>
    <t>TOMMY 6.90 + KENT 3.21</t>
  </si>
  <si>
    <t>TOMMY 6.98 + KENT 7.77</t>
  </si>
  <si>
    <t>TOMMY ( 6,72 ha)</t>
  </si>
  <si>
    <t>ATAULFO ( 10,31 ha)</t>
  </si>
  <si>
    <t>HADEN (0,07 ha)</t>
  </si>
  <si>
    <t>KENT (0,07 ha)</t>
  </si>
  <si>
    <t>TOMMY(0,90 ha)</t>
  </si>
  <si>
    <t>ATAULFO  ( 8,08 ha)</t>
  </si>
  <si>
    <t>KENT (6,55 ha)</t>
  </si>
  <si>
    <t>KENT (6,10 ha)</t>
  </si>
  <si>
    <t>TOMMY (20,76 ha)</t>
  </si>
  <si>
    <t>TOMMY (19,05 ha)</t>
  </si>
  <si>
    <t>HADEN (1,27 ha)</t>
  </si>
  <si>
    <t>ATAULFO 6.00 ha +7,70 ha inactivas</t>
  </si>
  <si>
    <t>ATAULFO 13,72 ha</t>
  </si>
  <si>
    <t>TOMMY 5,73 ha inactivos</t>
  </si>
  <si>
    <t>TOMMY (16,18 )</t>
  </si>
  <si>
    <t>HADEN (0,70 ha)</t>
  </si>
  <si>
    <t>ATAULFO (7,66 ha)</t>
  </si>
  <si>
    <t xml:space="preserve">TOMMY  (5,84 ha) </t>
  </si>
  <si>
    <t>TOMMY  (24,18 ha)</t>
  </si>
  <si>
    <t>HADEN (0,70ha)</t>
  </si>
  <si>
    <t>TOMMY (22,92 ha)</t>
  </si>
  <si>
    <t>TOMMY 10.79 ha. + KENT 2.65 ha.</t>
  </si>
  <si>
    <t>TOMMY 11.63 ha + Kent 4.29 ha</t>
  </si>
  <si>
    <t>TOMMY EN CRECIMIENTO</t>
  </si>
  <si>
    <t xml:space="preserve">TOMMY(7,62 ha) </t>
  </si>
  <si>
    <t>KENT(4,03 ha)</t>
  </si>
  <si>
    <t>ATAULFO(4,03 ha)</t>
  </si>
  <si>
    <t>KENT ( 6,34 ha)</t>
  </si>
  <si>
    <t>ATAULFO (6,34 ha)</t>
  </si>
  <si>
    <t>KENT  (9,93ha)</t>
  </si>
  <si>
    <t>TOMMY (21,09 ha)</t>
  </si>
  <si>
    <t>KENT(20,67 ha)</t>
  </si>
  <si>
    <t>TOMMY(8,09 ha)</t>
  </si>
  <si>
    <t>KENT(25,48 ha)</t>
  </si>
  <si>
    <t>TOMMY(6,16 ha)</t>
  </si>
  <si>
    <t>KENT (27,30 ha)</t>
  </si>
  <si>
    <t>TOMMY(1,00 ha)</t>
  </si>
  <si>
    <t>ATAULFO(20,54 ha)</t>
  </si>
  <si>
    <t>ATAULFO(13,93 ha)</t>
  </si>
  <si>
    <t>reinjertado con ataulfo (11.17 ha)</t>
  </si>
  <si>
    <t>ATAULFO (15,00 ha)</t>
  </si>
  <si>
    <t>KEITT (2,08 ha)</t>
  </si>
  <si>
    <t xml:space="preserve">ATAULFO (17,59 ha) </t>
  </si>
  <si>
    <t>KEITT (4,31 ha)</t>
  </si>
  <si>
    <t xml:space="preserve">TOMMY (8,86 ha)  </t>
  </si>
  <si>
    <t>ATAULFO (3,22 ha)</t>
  </si>
  <si>
    <t>TOMMY (16,67 ha)</t>
  </si>
  <si>
    <t>TOMMY ( 3,47ha )</t>
  </si>
  <si>
    <t>KENT (15,36 ha)</t>
  </si>
  <si>
    <t>HADEN - inactivas</t>
  </si>
  <si>
    <t>TOMMY 13.66 has + 3.36 has (i)</t>
  </si>
  <si>
    <t>TOMMY - inactivas</t>
  </si>
  <si>
    <t>TOMMY - HADEN - inactivas</t>
  </si>
  <si>
    <t>TOMMY 11,09 has + 6.45 has (i)</t>
  </si>
  <si>
    <t>TOMMY  7,59 has + 7,01 (i)</t>
  </si>
  <si>
    <t xml:space="preserve">KENT (15,69 ha) </t>
  </si>
  <si>
    <t>TOMMY (8,71 ha)</t>
  </si>
  <si>
    <t>KENT (15,46 ha)</t>
  </si>
  <si>
    <t>TOMMY (13,74 ha)</t>
  </si>
  <si>
    <t xml:space="preserve">KENT (14,80 ha) </t>
  </si>
  <si>
    <t>TOMMY (10,60 ha)</t>
  </si>
  <si>
    <t>KENT(13,73 ha)</t>
  </si>
  <si>
    <t xml:space="preserve">TOMMY (8,20 ha) </t>
  </si>
  <si>
    <t xml:space="preserve">KENT (5,74 ha) </t>
  </si>
  <si>
    <t xml:space="preserve">TOMMY(24,06 ha) </t>
  </si>
  <si>
    <t>ATAULFO (16,70 ha)</t>
  </si>
  <si>
    <t>KEITT ( 3 ha)</t>
  </si>
  <si>
    <t>ATAULFO (11,65 ha)</t>
  </si>
  <si>
    <t>KEITT (5,00 ha)</t>
  </si>
  <si>
    <t>ATAULFO (8,93 ha)</t>
  </si>
  <si>
    <t>KEITT (3,50 ha )</t>
  </si>
  <si>
    <t xml:space="preserve">ATAULFO (21,52 Ha) </t>
  </si>
  <si>
    <t>TOMMY (2,50 Ha)</t>
  </si>
  <si>
    <t>TOMMY (2,93 ha  inactiva en crecimiento)</t>
  </si>
  <si>
    <t>ATAULFO (14,59 ha)</t>
  </si>
  <si>
    <t>TOMMY ( 8,65 ha)</t>
  </si>
  <si>
    <t>KENT (10,96 ha)</t>
  </si>
  <si>
    <t>ATAULFO (7,22 ha)</t>
  </si>
  <si>
    <t xml:space="preserve">TOMMY (5,44 ha) </t>
  </si>
  <si>
    <t xml:space="preserve">NAM DOC MAI    (3,32 ha) </t>
  </si>
  <si>
    <t>KENT (10,40 ha)</t>
  </si>
  <si>
    <t>TOMMY (0,15 ha)</t>
  </si>
  <si>
    <t>KENT (2,23 ha)</t>
  </si>
  <si>
    <t>ATAULFO (9,33 ha)</t>
  </si>
  <si>
    <t>TOMMY (1 ha)</t>
  </si>
  <si>
    <t>TOMMY (1,12 ha)</t>
  </si>
  <si>
    <t>KENT (2,90 ha)</t>
  </si>
  <si>
    <t>TOMMY (6,65 ha)</t>
  </si>
  <si>
    <t>KEITT (2,75 ha)</t>
  </si>
  <si>
    <t>TOMMY (9,38 ha)</t>
  </si>
  <si>
    <t>KEITT (0,33 ha.)</t>
  </si>
  <si>
    <t>ATAULFO (2 ha)</t>
  </si>
  <si>
    <t>TOMMY (14,89 ha)</t>
  </si>
  <si>
    <t>TOMMY (6,46 ha)</t>
  </si>
  <si>
    <t>ATAULFO(15,86 ha)</t>
  </si>
  <si>
    <t>NAM DOC MAI (0,94 ha)</t>
  </si>
  <si>
    <t xml:space="preserve">TOMMY (3,45 ha)  </t>
  </si>
  <si>
    <t>ATAULFO (13,61 ha)</t>
  </si>
  <si>
    <t>KENT (5,34 ha)</t>
  </si>
  <si>
    <t>NAM DOC MAI (3,06 ha)</t>
  </si>
  <si>
    <t>ATAULFO(6,38 ha)</t>
  </si>
  <si>
    <t>TOMMY (1,57 ha)</t>
  </si>
  <si>
    <t>KEITT (4,70 ha)</t>
  </si>
  <si>
    <t xml:space="preserve">NAM DOC MAI (3,04 ha) </t>
  </si>
  <si>
    <t>TOMMY (5,73  ha)</t>
  </si>
  <si>
    <t>OSTEEN (1,40 ha)</t>
  </si>
  <si>
    <t>TOMMY ( 2 ha + 6 ha inactivas en crecimiento)</t>
  </si>
  <si>
    <t>OSTEEN (2 ha)</t>
  </si>
  <si>
    <t>No de la Trampa</t>
  </si>
  <si>
    <t>Jackson</t>
  </si>
  <si>
    <t xml:space="preserve"> 7 - 9 </t>
  </si>
  <si>
    <t>13 - 15</t>
  </si>
  <si>
    <t>17 - 19</t>
  </si>
  <si>
    <t>1 - 3 - 5 - 7</t>
  </si>
  <si>
    <t>9 - 11 - 13 - 15</t>
  </si>
  <si>
    <t>17 - 19 - 21</t>
  </si>
  <si>
    <t>23 - 25 - 27 - 29</t>
  </si>
  <si>
    <t>31  - 33</t>
  </si>
  <si>
    <t>35  - 37</t>
  </si>
  <si>
    <t>39 - 41</t>
  </si>
  <si>
    <t xml:space="preserve"> 1 - 3</t>
  </si>
  <si>
    <t xml:space="preserve"> 5 - 7 </t>
  </si>
  <si>
    <t>11 - 13</t>
  </si>
  <si>
    <t>17 -19</t>
  </si>
  <si>
    <t>21</t>
  </si>
  <si>
    <t>25 - 27</t>
  </si>
  <si>
    <t>29</t>
  </si>
  <si>
    <t>31</t>
  </si>
  <si>
    <t>33</t>
  </si>
  <si>
    <t>35</t>
  </si>
  <si>
    <t>37</t>
  </si>
  <si>
    <t xml:space="preserve">1 - 3 - 5 </t>
  </si>
  <si>
    <t>7 - 9 - 11 - 13</t>
  </si>
  <si>
    <t xml:space="preserve"> 15 - 17 - 19  - 21</t>
  </si>
  <si>
    <t xml:space="preserve"> 23 - 25</t>
  </si>
  <si>
    <t>3 - 5 - 7</t>
  </si>
  <si>
    <t>9 - 11 - 13</t>
  </si>
  <si>
    <t>1 - 3 - 5 - 7(i)</t>
  </si>
  <si>
    <t xml:space="preserve"> 1 - 3 - 5</t>
  </si>
  <si>
    <r>
      <t>7 - 9</t>
    </r>
    <r>
      <rPr>
        <sz val="14"/>
        <color indexed="9"/>
        <rFont val="Arial"/>
        <family val="2"/>
      </rPr>
      <t>.</t>
    </r>
  </si>
  <si>
    <t xml:space="preserve">11 - 13 - 15 - 17 </t>
  </si>
  <si>
    <t>19</t>
  </si>
  <si>
    <t>21 - 23</t>
  </si>
  <si>
    <t>25 - 27 - 29 - 31 - 33</t>
  </si>
  <si>
    <t xml:space="preserve"> 35 - 37 - 39</t>
  </si>
  <si>
    <t>1 - 3 - 5 - 7 - 9</t>
  </si>
  <si>
    <t>15 -  17 - 19</t>
  </si>
  <si>
    <t xml:space="preserve">1 - 3 </t>
  </si>
  <si>
    <t xml:space="preserve"> 5 - 7 - 9</t>
  </si>
  <si>
    <t xml:space="preserve">  11 - 13 - 15 - 17</t>
  </si>
  <si>
    <t>29 - 31 - 33 - 35</t>
  </si>
  <si>
    <t>37 - 39 - 41 - 43 - 45</t>
  </si>
  <si>
    <t>47 - 49 - 51</t>
  </si>
  <si>
    <t>53 - 55</t>
  </si>
  <si>
    <t>57 - 59 - 61</t>
  </si>
  <si>
    <t>69 - 71</t>
  </si>
  <si>
    <t>73 - 75</t>
  </si>
  <si>
    <t xml:space="preserve">9 - 11 - 13 - 15 </t>
  </si>
  <si>
    <t xml:space="preserve">17  </t>
  </si>
  <si>
    <t>19(i) - 21(i) - 23(i)</t>
  </si>
  <si>
    <t>25(i)</t>
  </si>
  <si>
    <t xml:space="preserve"> 1 - 3 - 5(i)</t>
  </si>
  <si>
    <t xml:space="preserve"> 7 - 9(i) - 11(i)</t>
  </si>
  <si>
    <t>1 - 3</t>
  </si>
  <si>
    <t>5 - 7 - 9</t>
  </si>
  <si>
    <t>17 - 19 - 21 - 23</t>
  </si>
  <si>
    <t>25 - 27 - 29 - 31</t>
  </si>
  <si>
    <t>33 - 35 - 37</t>
  </si>
  <si>
    <t>39 - 41 - 43</t>
  </si>
  <si>
    <t>15 - 17 - 19</t>
  </si>
  <si>
    <t>21 - 23 - 25 - 27</t>
  </si>
  <si>
    <t>37(i) - 39(i) - 41(i)</t>
  </si>
  <si>
    <t>43 - 45 - 47</t>
  </si>
  <si>
    <t>49 - 51</t>
  </si>
  <si>
    <t>53 - 55 - 57</t>
  </si>
  <si>
    <t>59 - 61 - 63</t>
  </si>
  <si>
    <t>65 - 67 - 69</t>
  </si>
  <si>
    <t xml:space="preserve">71 - 73 </t>
  </si>
  <si>
    <t>75 - 77 - 79 -81 - 83</t>
  </si>
  <si>
    <t xml:space="preserve">85 - 87 - 89 - 91 - 93 </t>
  </si>
  <si>
    <t>1 - 3  - 5 - 7 - 9</t>
  </si>
  <si>
    <t>11 - 13 - 15 - 17 - 19</t>
  </si>
  <si>
    <t xml:space="preserve"> 21 - 23 -25 -27</t>
  </si>
  <si>
    <t>37 - 39 - 41 - 43</t>
  </si>
  <si>
    <t xml:space="preserve"> 45 - 47- 49 - 51</t>
  </si>
  <si>
    <t xml:space="preserve"> 53 - 55 -57 -59 </t>
  </si>
  <si>
    <t>65 - 67 - 69 - 71</t>
  </si>
  <si>
    <t xml:space="preserve"> 73 - 75 - 77 - 79</t>
  </si>
  <si>
    <t xml:space="preserve"> 81 - 83 - 85</t>
  </si>
  <si>
    <t xml:space="preserve"> 87 - 89 </t>
  </si>
  <si>
    <t>1 - 3  - 5 - 7</t>
  </si>
  <si>
    <t>9</t>
  </si>
  <si>
    <t>11 - 13 - 15</t>
  </si>
  <si>
    <t xml:space="preserve">1 - 3 - 5 - 7 </t>
  </si>
  <si>
    <t>9 - 11- 13</t>
  </si>
  <si>
    <t>15 - 17 - 19 - 21 - 23</t>
  </si>
  <si>
    <t>25 - 27 - 29</t>
  </si>
  <si>
    <t>31 - 33 - 35 - 37</t>
  </si>
  <si>
    <t>43 - 45</t>
  </si>
  <si>
    <t>15</t>
  </si>
  <si>
    <t>17</t>
  </si>
  <si>
    <t xml:space="preserve">19 - 21 </t>
  </si>
  <si>
    <t xml:space="preserve">23 - 25 </t>
  </si>
  <si>
    <t xml:space="preserve">27 - 29 - 31 </t>
  </si>
  <si>
    <t>35 - 37</t>
  </si>
  <si>
    <t>1 - 3 - 5</t>
  </si>
  <si>
    <t>7  - 9 - 11 - 13</t>
  </si>
  <si>
    <t>15 - 17 - 19 - 21</t>
  </si>
  <si>
    <t>23 - 25 - 27 - 29 - 31</t>
  </si>
  <si>
    <r>
      <t>1 - 3 - 5</t>
    </r>
    <r>
      <rPr>
        <sz val="14"/>
        <color indexed="9"/>
        <rFont val="Arial"/>
        <family val="2"/>
      </rPr>
      <t xml:space="preserve"> - </t>
    </r>
  </si>
  <si>
    <t xml:space="preserve">25 - 27 </t>
  </si>
  <si>
    <r>
      <t>7 - 9 - 11</t>
    </r>
    <r>
      <rPr>
        <i/>
        <sz val="14"/>
        <color indexed="8"/>
        <rFont val="Arial"/>
        <family val="2"/>
      </rPr>
      <t>- 13</t>
    </r>
  </si>
  <si>
    <t>15 - 17</t>
  </si>
  <si>
    <t>7 - 9</t>
  </si>
  <si>
    <r>
      <t>9 - 11</t>
    </r>
    <r>
      <rPr>
        <sz val="14"/>
        <color indexed="9"/>
        <rFont val="Arial"/>
        <family val="2"/>
      </rPr>
      <t xml:space="preserve"> .</t>
    </r>
  </si>
  <si>
    <t>7 - 9 -11</t>
  </si>
  <si>
    <t>1 - 3 - 5(I) - 7(I)</t>
  </si>
  <si>
    <t>1</t>
  </si>
  <si>
    <t>3 - 5</t>
  </si>
  <si>
    <t>7 - 9 - 11</t>
  </si>
  <si>
    <r>
      <t>1 - 3</t>
    </r>
    <r>
      <rPr>
        <sz val="14"/>
        <color indexed="9"/>
        <rFont val="Arial"/>
        <family val="2"/>
      </rPr>
      <t>,</t>
    </r>
  </si>
  <si>
    <t>5 -7</t>
  </si>
  <si>
    <t>11(i)</t>
  </si>
  <si>
    <t>5  - 7</t>
  </si>
  <si>
    <t>11  - 13  - 15 - 17</t>
  </si>
  <si>
    <t xml:space="preserve"> 19 - 21 - 23 - 25 -27</t>
  </si>
  <si>
    <t>29 - 31</t>
  </si>
  <si>
    <t xml:space="preserve"> 33 -35 - 37 -39 - 41</t>
  </si>
  <si>
    <t xml:space="preserve"> 43 -45 - 47</t>
  </si>
  <si>
    <t>49 - 51 -53</t>
  </si>
  <si>
    <t>55 - 57</t>
  </si>
  <si>
    <r>
      <t>1 - 3 - 5</t>
    </r>
    <r>
      <rPr>
        <sz val="14"/>
        <color indexed="9"/>
        <rFont val="Arial"/>
        <family val="2"/>
      </rPr>
      <t xml:space="preserve"> .</t>
    </r>
  </si>
  <si>
    <r>
      <t>11 - 13</t>
    </r>
    <r>
      <rPr>
        <sz val="14"/>
        <color indexed="9"/>
        <rFont val="Arial"/>
        <family val="2"/>
      </rPr>
      <t xml:space="preserve"> -</t>
    </r>
  </si>
  <si>
    <t>11 - 13 -15</t>
  </si>
  <si>
    <t>19 - 21 - 23 - 25 - 27</t>
  </si>
  <si>
    <t>29 -31</t>
  </si>
  <si>
    <t>35 - 37 - 39 - 41</t>
  </si>
  <si>
    <t>43-45 -47 - 49 -51 - 53</t>
  </si>
  <si>
    <t xml:space="preserve">9 - 11 </t>
  </si>
  <si>
    <t>13 - 15 - 17 - 19</t>
  </si>
  <si>
    <t xml:space="preserve">21 - 23 </t>
  </si>
  <si>
    <t>31 - 33 - 35</t>
  </si>
  <si>
    <t xml:space="preserve"> 5 </t>
  </si>
  <si>
    <t xml:space="preserve"> 3 - 5 - 7(i)</t>
  </si>
  <si>
    <t>11</t>
  </si>
  <si>
    <r>
      <t>1 - 3</t>
    </r>
    <r>
      <rPr>
        <sz val="14"/>
        <color indexed="9"/>
        <rFont val="Arial"/>
        <family val="2"/>
      </rPr>
      <t xml:space="preserve"> -</t>
    </r>
  </si>
  <si>
    <r>
      <t>7 - 9</t>
    </r>
    <r>
      <rPr>
        <sz val="14"/>
        <color indexed="9"/>
        <rFont val="Arial"/>
        <family val="2"/>
      </rPr>
      <t xml:space="preserve"> -</t>
    </r>
  </si>
  <si>
    <r>
      <t>11 - 13</t>
    </r>
    <r>
      <rPr>
        <sz val="14"/>
        <color indexed="9"/>
        <rFont val="Arial"/>
        <family val="2"/>
      </rPr>
      <t xml:space="preserve"> - </t>
    </r>
  </si>
  <si>
    <t xml:space="preserve"> 1- 3 - 5</t>
  </si>
  <si>
    <t xml:space="preserve"> 7 - 9 - 11</t>
  </si>
  <si>
    <t xml:space="preserve"> 7 - 9 - 11 - 13 - 15</t>
  </si>
  <si>
    <t xml:space="preserve"> 17 - 19 - 21 - 23</t>
  </si>
  <si>
    <t xml:space="preserve"> 25 - 27 - 29 - 31 </t>
  </si>
  <si>
    <t>5 (i) - 7 (i) - 9(i)</t>
  </si>
  <si>
    <t>11 (i)</t>
  </si>
  <si>
    <t>1- 3 - 5 - 7 - 9</t>
  </si>
  <si>
    <t>11 - 13 - 15 - 17 - 19 - 21</t>
  </si>
  <si>
    <t>23 - 25</t>
  </si>
  <si>
    <t>27 - 29 - 31</t>
  </si>
  <si>
    <t xml:space="preserve"> 9 - 11</t>
  </si>
  <si>
    <t>21 - 23 - 25</t>
  </si>
  <si>
    <t xml:space="preserve">33 - 35 </t>
  </si>
  <si>
    <r>
      <t xml:space="preserve"> 1 - 3 - 5</t>
    </r>
    <r>
      <rPr>
        <sz val="14"/>
        <color indexed="9"/>
        <rFont val="Arial"/>
        <family val="2"/>
      </rPr>
      <t>.</t>
    </r>
  </si>
  <si>
    <r>
      <t>7 - 9</t>
    </r>
    <r>
      <rPr>
        <sz val="14"/>
        <color indexed="9"/>
        <rFont val="Arial"/>
        <family val="2"/>
      </rPr>
      <t xml:space="preserve"> ,</t>
    </r>
  </si>
  <si>
    <t xml:space="preserve"> 1 - 3 </t>
  </si>
  <si>
    <t>5 - 7</t>
  </si>
  <si>
    <t>9 - 11</t>
  </si>
  <si>
    <t xml:space="preserve">15 - 17 </t>
  </si>
  <si>
    <t xml:space="preserve"> 17 - 19 - 21 -  23</t>
  </si>
  <si>
    <t xml:space="preserve"> 25 - 27  </t>
  </si>
  <si>
    <t xml:space="preserve">29 - 31 </t>
  </si>
  <si>
    <t xml:space="preserve"> 33 - 35 - 37</t>
  </si>
  <si>
    <t xml:space="preserve"> 3 - 5 - 7 </t>
  </si>
  <si>
    <t xml:space="preserve"> 9 - 11 </t>
  </si>
  <si>
    <r>
      <t>5 - 7 - 9</t>
    </r>
    <r>
      <rPr>
        <sz val="14"/>
        <color indexed="9"/>
        <rFont val="Arial"/>
        <family val="2"/>
      </rPr>
      <t xml:space="preserve"> -</t>
    </r>
  </si>
  <si>
    <t>11 - 13 - 15 - 17</t>
  </si>
  <si>
    <t xml:space="preserve"> 19 - 21- 23</t>
  </si>
  <si>
    <r>
      <t>1 - 3</t>
    </r>
    <r>
      <rPr>
        <sz val="14"/>
        <color indexed="9"/>
        <rFont val="Arial"/>
        <family val="2"/>
      </rPr>
      <t xml:space="preserve"> - </t>
    </r>
  </si>
  <si>
    <r>
      <t xml:space="preserve">5 - 7 - 9 </t>
    </r>
    <r>
      <rPr>
        <sz val="14"/>
        <color indexed="9"/>
        <rFont val="Arial"/>
        <family val="2"/>
      </rPr>
      <t xml:space="preserve">- </t>
    </r>
  </si>
  <si>
    <t>11 -13</t>
  </si>
  <si>
    <t xml:space="preserve">15 -17 - 19 </t>
  </si>
  <si>
    <t>27 - 29 - 31 - 33</t>
  </si>
  <si>
    <t xml:space="preserve"> 7 - 9 - 11 - 13</t>
  </si>
  <si>
    <t xml:space="preserve">15 - 17- 19 </t>
  </si>
  <si>
    <t>21 -23 -25 -27</t>
  </si>
  <si>
    <t xml:space="preserve"> 17 - 19 - 21</t>
  </si>
  <si>
    <t xml:space="preserve">9 - 11 - 13 </t>
  </si>
  <si>
    <t>25 -27</t>
  </si>
  <si>
    <t xml:space="preserve">15 - 17 - 19 </t>
  </si>
  <si>
    <t>21- 23</t>
  </si>
  <si>
    <t xml:space="preserve"> 11 - 13 - 15 - 17 - 19</t>
  </si>
  <si>
    <t xml:space="preserve"> 21 - 23 - 25</t>
  </si>
  <si>
    <t xml:space="preserve"> 27 - 29 </t>
  </si>
  <si>
    <t>9 -11 -13</t>
  </si>
  <si>
    <t xml:space="preserve">15 - 17 -19 </t>
  </si>
  <si>
    <t>1  - 3</t>
  </si>
  <si>
    <t xml:space="preserve"> 5 - 7</t>
  </si>
  <si>
    <t xml:space="preserve">15 - 17 - 19 -21 </t>
  </si>
  <si>
    <t xml:space="preserve">23 -   25 </t>
  </si>
  <si>
    <t xml:space="preserve">31 -  33 - 35 </t>
  </si>
  <si>
    <t xml:space="preserve">37 - 39 - 41 - 43  </t>
  </si>
  <si>
    <t>45  -  47 - 49</t>
  </si>
  <si>
    <t>51 - 53 - 55</t>
  </si>
  <si>
    <t xml:space="preserve"> 5 - 7- 9 - 11</t>
  </si>
  <si>
    <t>21 - 23 -25</t>
  </si>
  <si>
    <t xml:space="preserve"> 7 - 9 - 11  - 13(i)</t>
  </si>
  <si>
    <t>9 - 11 - 13 - 15-17</t>
  </si>
  <si>
    <t xml:space="preserve"> 19 - 21</t>
  </si>
  <si>
    <t>19 - 21 - 23</t>
  </si>
  <si>
    <t>35 - 37 - 39</t>
  </si>
  <si>
    <t>43(i) - 45(i)</t>
  </si>
  <si>
    <t>47 - 49 - 51 - 53</t>
  </si>
  <si>
    <t xml:space="preserve"> 9 - 11 - 13 - 15</t>
  </si>
  <si>
    <t xml:space="preserve">17 - 19 - 21 - 23 - 25 -27 -29 </t>
  </si>
  <si>
    <t>35 - 37- 39</t>
  </si>
  <si>
    <t>41 - 43 - 45 - 47</t>
  </si>
  <si>
    <t>5</t>
  </si>
  <si>
    <t>7</t>
  </si>
  <si>
    <t>9(i) - 11(i)</t>
  </si>
  <si>
    <t>19 - 21</t>
  </si>
  <si>
    <t>11(i)- 13(i)</t>
  </si>
  <si>
    <t xml:space="preserve">15 (i) </t>
  </si>
  <si>
    <t>27 - 29</t>
  </si>
  <si>
    <t>1 - 3 - 5 -7</t>
  </si>
  <si>
    <t xml:space="preserve"> 17 - 19 - 21 - 23 - 25</t>
  </si>
  <si>
    <t xml:space="preserve">21 - 23 - 25 - 27 - 29 </t>
  </si>
  <si>
    <r>
      <t>31 - 33 - 35 -</t>
    </r>
    <r>
      <rPr>
        <i/>
        <sz val="14"/>
        <color indexed="8"/>
        <rFont val="Arial"/>
        <family val="2"/>
      </rPr>
      <t xml:space="preserve"> 37 - 39 </t>
    </r>
  </si>
  <si>
    <t>41</t>
  </si>
  <si>
    <r>
      <t xml:space="preserve">43 - 45 </t>
    </r>
    <r>
      <rPr>
        <i/>
        <sz val="14"/>
        <color indexed="8"/>
        <rFont val="Arial"/>
        <family val="2"/>
      </rPr>
      <t>-</t>
    </r>
    <r>
      <rPr>
        <i/>
        <sz val="14"/>
        <color indexed="10"/>
        <rFont val="Arial"/>
        <family val="2"/>
      </rPr>
      <t xml:space="preserve"> </t>
    </r>
    <r>
      <rPr>
        <i/>
        <sz val="14"/>
        <color indexed="8"/>
        <rFont val="Arial"/>
        <family val="2"/>
      </rPr>
      <t>47 - 49</t>
    </r>
  </si>
  <si>
    <t>51 - 53 - 55 - 57</t>
  </si>
  <si>
    <t>59 - 61 - 63 - 65 - 67</t>
  </si>
  <si>
    <t xml:space="preserve">69 - 71 </t>
  </si>
  <si>
    <t>73 - 75 - 77</t>
  </si>
  <si>
    <t>79 - 81 - 83 - 85</t>
  </si>
  <si>
    <t>87 - 89 - 91</t>
  </si>
  <si>
    <t>93 - 95</t>
  </si>
  <si>
    <t>97 - 99 - 101</t>
  </si>
  <si>
    <t xml:space="preserve"> 1 - 3 - 5 -7 </t>
  </si>
  <si>
    <t>9 - 11 - 13 - 15 - 17</t>
  </si>
  <si>
    <t>19 - 21 - 23 - 25</t>
  </si>
  <si>
    <t>43  - 45 - 47(i)</t>
  </si>
  <si>
    <r>
      <t>49(i) - 51 - 53 -</t>
    </r>
    <r>
      <rPr>
        <sz val="14"/>
        <color indexed="8"/>
        <rFont val="Arial"/>
        <family val="2"/>
      </rPr>
      <t xml:space="preserve"> 55</t>
    </r>
  </si>
  <si>
    <t>57 - 59 - 61 - 63</t>
  </si>
  <si>
    <t>71  - 73 - 75</t>
  </si>
  <si>
    <t>1 - 3 -  5 - 7</t>
  </si>
  <si>
    <t>29 - 31 - 33 - 35 - 37</t>
  </si>
  <si>
    <t>39 - 41 - 43 - 45 - 47</t>
  </si>
  <si>
    <t>1 -3 -5 -7 -9- 11 - 13</t>
  </si>
  <si>
    <t>15 -17 -19 -21 -23  -  25 - 27</t>
  </si>
  <si>
    <t xml:space="preserve"> 29 - 31-33 - 35 - 37 - 39</t>
  </si>
  <si>
    <t>41 - 43 - 45 - 47 - 49 - 51</t>
  </si>
  <si>
    <t>53 - 55 - 57 - 59</t>
  </si>
  <si>
    <t>61 - 63 - 65</t>
  </si>
  <si>
    <t xml:space="preserve">1 - 3 - 5 - 7 - 9 - 11 -  13 </t>
  </si>
  <si>
    <t>15 - 17 - 19 - 21 - 23 - 25</t>
  </si>
  <si>
    <t xml:space="preserve"> 27 - 29 - 31 - 33 - 35 - 37 - 39</t>
  </si>
  <si>
    <t xml:space="preserve"> 41 - 43 - 45 - 47 - 49 - 51</t>
  </si>
  <si>
    <t>7 - 9 - 11 -13</t>
  </si>
  <si>
    <t xml:space="preserve">25 - 27 - 29 - 31- 33 </t>
  </si>
  <si>
    <t xml:space="preserve"> 35 -37 - 39 - 41(I) - 43(I)</t>
  </si>
  <si>
    <t xml:space="preserve"> 9 - 11 - 13 - 15 - 17</t>
  </si>
  <si>
    <t>19 - 21 - 23 - 25 -27</t>
  </si>
  <si>
    <t xml:space="preserve"> 29 - 31 - 33 - 35 - 37</t>
  </si>
  <si>
    <t>45 - 47 - 49</t>
  </si>
  <si>
    <t>1 - 3 - 5 inactivas</t>
  </si>
  <si>
    <t>7 - 9 - 11 inactivas</t>
  </si>
  <si>
    <t>13(i) - 15 - 17 - 19</t>
  </si>
  <si>
    <t>21 - 23  inactivas</t>
  </si>
  <si>
    <t>25 - 27 - 29 - 31 inactivas</t>
  </si>
  <si>
    <t>33 - 35 - 37 - 39 (i)</t>
  </si>
  <si>
    <t xml:space="preserve">41 - 43 - 45(i) </t>
  </si>
  <si>
    <t>15 - 17 - 19 -  21</t>
  </si>
  <si>
    <t xml:space="preserve">23 - 25 - 27 - 29 -  31 </t>
  </si>
  <si>
    <t xml:space="preserve"> 33 - 35 -37</t>
  </si>
  <si>
    <t xml:space="preserve"> 39 - 41 - 43 - 45</t>
  </si>
  <si>
    <t xml:space="preserve"> 47 - 49 - 51 - 53 - 55</t>
  </si>
  <si>
    <t xml:space="preserve"> 57 - 59 -61 - 63 </t>
  </si>
  <si>
    <t xml:space="preserve"> 65 - 67 - 69</t>
  </si>
  <si>
    <t>71 -73 - 75</t>
  </si>
  <si>
    <t xml:space="preserve"> 1 - 3 -5 - 7 - 9 </t>
  </si>
  <si>
    <t>11 -13- 15 - 17 - 19</t>
  </si>
  <si>
    <t xml:space="preserve"> 21 - 23  - 25 - 27- 29</t>
  </si>
  <si>
    <t>31 -  33 - 35 - 37 - 39</t>
  </si>
  <si>
    <t>41 - 43 - 45 - 47 - 49 -51</t>
  </si>
  <si>
    <t xml:space="preserve">11 - 13 - 15 - 17 - 19 - 21 </t>
  </si>
  <si>
    <t xml:space="preserve"> 23 - 25 - 27 - 29 -31 </t>
  </si>
  <si>
    <t xml:space="preserve"> 33 - 35 - 37 - 39 - 41</t>
  </si>
  <si>
    <t xml:space="preserve"> 43 - 45 - 47 - 49 - 51 -53</t>
  </si>
  <si>
    <r>
      <t>9 -</t>
    </r>
    <r>
      <rPr>
        <sz val="14"/>
        <color indexed="56"/>
        <rFont val="Arial"/>
        <family val="2"/>
      </rPr>
      <t xml:space="preserve"> 11</t>
    </r>
    <r>
      <rPr>
        <sz val="14"/>
        <color indexed="8"/>
        <rFont val="Arial"/>
        <family val="2"/>
      </rPr>
      <t xml:space="preserve"> - 13 - 15</t>
    </r>
  </si>
  <si>
    <t>23</t>
  </si>
  <si>
    <r>
      <t>1 - 3 - 5</t>
    </r>
    <r>
      <rPr>
        <sz val="14"/>
        <color indexed="9"/>
        <rFont val="Arial"/>
        <family val="2"/>
      </rPr>
      <t>.</t>
    </r>
  </si>
  <si>
    <t xml:space="preserve">7 - 9 - 11- 13 -15 </t>
  </si>
  <si>
    <t>17 -19 - 21 - 23</t>
  </si>
  <si>
    <t>17 -19 - 21</t>
  </si>
  <si>
    <t xml:space="preserve">23 - 25  - 27 </t>
  </si>
  <si>
    <t xml:space="preserve">5 </t>
  </si>
  <si>
    <t>9 -11</t>
  </si>
  <si>
    <t>13 - 15 -17</t>
  </si>
  <si>
    <t>19  - 21 -23</t>
  </si>
  <si>
    <t>31 -33</t>
  </si>
  <si>
    <t>43 - 45 - 47 - 49 - 51</t>
  </si>
  <si>
    <t>53</t>
  </si>
  <si>
    <t>59 -61 - 63</t>
  </si>
  <si>
    <t>65  - 67(i)</t>
  </si>
  <si>
    <t>McPhail</t>
  </si>
  <si>
    <t xml:space="preserve"> 8 - 10 </t>
  </si>
  <si>
    <t>14 - 16</t>
  </si>
  <si>
    <t>18 - 20</t>
  </si>
  <si>
    <t>2 - 4 - 6 - 8</t>
  </si>
  <si>
    <t>10 - 12 - 14 - 16</t>
  </si>
  <si>
    <t>18 - 20 - 22</t>
  </si>
  <si>
    <t>24 - 26 - 28 - 30</t>
  </si>
  <si>
    <t>32 - 34</t>
  </si>
  <si>
    <t>36  - 38</t>
  </si>
  <si>
    <t>40 - 42</t>
  </si>
  <si>
    <t xml:space="preserve"> 2- 4</t>
  </si>
  <si>
    <t xml:space="preserve"> 6 - 8</t>
  </si>
  <si>
    <t>12 - 14</t>
  </si>
  <si>
    <t>22</t>
  </si>
  <si>
    <t>26 - 28</t>
  </si>
  <si>
    <t>30</t>
  </si>
  <si>
    <t>32</t>
  </si>
  <si>
    <t>34</t>
  </si>
  <si>
    <t>36</t>
  </si>
  <si>
    <t>38</t>
  </si>
  <si>
    <t xml:space="preserve">2- 4 - 6 </t>
  </si>
  <si>
    <t>8 - 10 - 12 - 14</t>
  </si>
  <si>
    <t xml:space="preserve"> 16 - 18 - 20 - 22</t>
  </si>
  <si>
    <t>24 - 26</t>
  </si>
  <si>
    <t>4 - 6 - 8</t>
  </si>
  <si>
    <t>10 - 12 -14</t>
  </si>
  <si>
    <t xml:space="preserve">2 - 4 - 6 - 8(i) </t>
  </si>
  <si>
    <t xml:space="preserve"> 2 - 4 - 6</t>
  </si>
  <si>
    <r>
      <t>8 - 10</t>
    </r>
    <r>
      <rPr>
        <sz val="14"/>
        <color indexed="9"/>
        <rFont val="Arial"/>
        <family val="2"/>
      </rPr>
      <t>.</t>
    </r>
  </si>
  <si>
    <t>12 - 14 - 16 - 18</t>
  </si>
  <si>
    <t>20</t>
  </si>
  <si>
    <t>22 - 24</t>
  </si>
  <si>
    <t>26 - 28 - 30 - 32 - 34</t>
  </si>
  <si>
    <t xml:space="preserve"> 36 -  38 - 40</t>
  </si>
  <si>
    <t>2 - 4 - 6 - 8 -10</t>
  </si>
  <si>
    <t xml:space="preserve">16 - 18. 20 </t>
  </si>
  <si>
    <t xml:space="preserve"> 22 - 24</t>
  </si>
  <si>
    <t xml:space="preserve">2 - 4 </t>
  </si>
  <si>
    <t xml:space="preserve"> 6 - 8 - 10</t>
  </si>
  <si>
    <t>30 - 32 - 34 - 36</t>
  </si>
  <si>
    <t>38 - 40 - 42 - 44 - 46</t>
  </si>
  <si>
    <t>48 - 50 -52</t>
  </si>
  <si>
    <t>54 - 56</t>
  </si>
  <si>
    <t>58 - 60 - 62</t>
  </si>
  <si>
    <t>70 - 72</t>
  </si>
  <si>
    <t>74 - 76</t>
  </si>
  <si>
    <t xml:space="preserve">10 - 12 - 14 - 16 </t>
  </si>
  <si>
    <t xml:space="preserve">18 </t>
  </si>
  <si>
    <t>20(i) - 22(i) - 24(i)</t>
  </si>
  <si>
    <t>27(i)</t>
  </si>
  <si>
    <t xml:space="preserve"> 2 - 4 - 6(i)</t>
  </si>
  <si>
    <t xml:space="preserve"> 8 - 10(i) - 12(i)</t>
  </si>
  <si>
    <t>18 - 20 - 22 - 24</t>
  </si>
  <si>
    <t>26 - 28 - 30 - 32</t>
  </si>
  <si>
    <t>34 - 36 - 38</t>
  </si>
  <si>
    <t>40 - 42 - 44</t>
  </si>
  <si>
    <t>10 - 12 - 14</t>
  </si>
  <si>
    <t>16 - 18 - 20</t>
  </si>
  <si>
    <t>22 - 24 - 26 -28</t>
  </si>
  <si>
    <t>38(i) - 40(i) - 42(i)</t>
  </si>
  <si>
    <t>44 - 46 - 48</t>
  </si>
  <si>
    <t>50 - 52</t>
  </si>
  <si>
    <t>54 - 56 - 58</t>
  </si>
  <si>
    <t>60 - 62 - 64</t>
  </si>
  <si>
    <t>66 - 68 - 70</t>
  </si>
  <si>
    <t>72 - 74</t>
  </si>
  <si>
    <t>76 - 78 - 80 - 82 - 84</t>
  </si>
  <si>
    <t xml:space="preserve">86 - 88 - 90 - 92 - 94 </t>
  </si>
  <si>
    <t xml:space="preserve"> 2 - 4 - 6 - 8 - 10</t>
  </si>
  <si>
    <t>12 - 14 - 16 - 18 - 20</t>
  </si>
  <si>
    <t xml:space="preserve"> 22 - 24 - 26 -28 </t>
  </si>
  <si>
    <t xml:space="preserve"> 30 - 32 - 34 - 36</t>
  </si>
  <si>
    <t xml:space="preserve"> 38 - 40 - 42 - 44 </t>
  </si>
  <si>
    <t xml:space="preserve"> 46 - 48 - 50 - 52</t>
  </si>
  <si>
    <t xml:space="preserve"> 54 - 56 -58 -60</t>
  </si>
  <si>
    <t>66 - 68 - 70 - 72 -</t>
  </si>
  <si>
    <t xml:space="preserve"> 74 - 76 - 78 - 80</t>
  </si>
  <si>
    <t xml:space="preserve"> 82 - 84 - 86</t>
  </si>
  <si>
    <t xml:space="preserve"> 88 - 90 </t>
  </si>
  <si>
    <t xml:space="preserve"> 2 - 4 - 6 - 8 </t>
  </si>
  <si>
    <t>10</t>
  </si>
  <si>
    <t>12 - 14 - 16</t>
  </si>
  <si>
    <t>16 - 18 - 20 - 22 - 24</t>
  </si>
  <si>
    <t>26 - 28  - 30</t>
  </si>
  <si>
    <t>32 - 34 - 36 - 38</t>
  </si>
  <si>
    <t>44 - 46</t>
  </si>
  <si>
    <t>16</t>
  </si>
  <si>
    <t>18</t>
  </si>
  <si>
    <t>20 -  22</t>
  </si>
  <si>
    <t xml:space="preserve">24 - 26 </t>
  </si>
  <si>
    <t xml:space="preserve">28 - 30 - 32 </t>
  </si>
  <si>
    <t>36 - 38</t>
  </si>
  <si>
    <t>40- 42 - 44</t>
  </si>
  <si>
    <t>2 - 4 - 6</t>
  </si>
  <si>
    <t xml:space="preserve">8 - 10 - 12 - 14 </t>
  </si>
  <si>
    <t>8  - 10 - 12 - 14</t>
  </si>
  <si>
    <t>16 - 18 - 20 - 22</t>
  </si>
  <si>
    <t>24 - 26 - 28 - 30 - 32</t>
  </si>
  <si>
    <r>
      <t>2 - 4 - 6</t>
    </r>
    <r>
      <rPr>
        <sz val="14"/>
        <color indexed="9"/>
        <rFont val="Arial"/>
        <family val="2"/>
      </rPr>
      <t xml:space="preserve"> - </t>
    </r>
  </si>
  <si>
    <t xml:space="preserve">22 - 24 </t>
  </si>
  <si>
    <r>
      <t>8 - 10 -</t>
    </r>
    <r>
      <rPr>
        <i/>
        <sz val="14"/>
        <color indexed="8"/>
        <rFont val="Arial"/>
        <family val="2"/>
      </rPr>
      <t xml:space="preserve"> </t>
    </r>
    <r>
      <rPr>
        <sz val="14"/>
        <color indexed="8"/>
        <rFont val="Arial"/>
        <family val="2"/>
      </rPr>
      <t>12 -</t>
    </r>
    <r>
      <rPr>
        <i/>
        <sz val="14"/>
        <color indexed="8"/>
        <rFont val="Arial"/>
        <family val="2"/>
      </rPr>
      <t xml:space="preserve"> 14</t>
    </r>
  </si>
  <si>
    <t>16 - 18</t>
  </si>
  <si>
    <t>8 - 10</t>
  </si>
  <si>
    <r>
      <t>10 - 12</t>
    </r>
    <r>
      <rPr>
        <sz val="14"/>
        <color indexed="9"/>
        <rFont val="Arial"/>
        <family val="2"/>
      </rPr>
      <t xml:space="preserve"> ,</t>
    </r>
  </si>
  <si>
    <t xml:space="preserve">2 - 4 - 6 - 8 </t>
  </si>
  <si>
    <t>8- 10 -12</t>
  </si>
  <si>
    <t>2 - 4 - 6(I) - 8(I)</t>
  </si>
  <si>
    <t>2</t>
  </si>
  <si>
    <t>4 - 6</t>
  </si>
  <si>
    <t>8 - 10 - 12</t>
  </si>
  <si>
    <t>2 - 4</t>
  </si>
  <si>
    <t>6 - 8</t>
  </si>
  <si>
    <t>12(i)</t>
  </si>
  <si>
    <t>6 - 8 - 10</t>
  </si>
  <si>
    <t xml:space="preserve"> 20 - 22 -24 - 26 - 28</t>
  </si>
  <si>
    <t xml:space="preserve">30 -32 </t>
  </si>
  <si>
    <t>34 - 36 - 38 - 40 - 42</t>
  </si>
  <si>
    <t xml:space="preserve"> 44 - 46 - 48</t>
  </si>
  <si>
    <t>50 -52 - 54</t>
  </si>
  <si>
    <t>56 - 58</t>
  </si>
  <si>
    <r>
      <t>2 - 4 - 6</t>
    </r>
    <r>
      <rPr>
        <sz val="14"/>
        <color indexed="9"/>
        <rFont val="Arial"/>
        <family val="2"/>
      </rPr>
      <t xml:space="preserve"> .</t>
    </r>
  </si>
  <si>
    <r>
      <t>12 - 14</t>
    </r>
    <r>
      <rPr>
        <sz val="14"/>
        <color indexed="9"/>
        <rFont val="Arial"/>
        <family val="2"/>
      </rPr>
      <t xml:space="preserve"> -</t>
    </r>
  </si>
  <si>
    <t>10 . 12 - 14</t>
  </si>
  <si>
    <t>20 -22 -24 -26 - 28</t>
  </si>
  <si>
    <t>30 -32</t>
  </si>
  <si>
    <t>36 - 38 -40 - 42</t>
  </si>
  <si>
    <t>44 - 46- 48 -50 -52 - 54</t>
  </si>
  <si>
    <t xml:space="preserve">10 - 12 </t>
  </si>
  <si>
    <t>14 - 16 - 18 - 20</t>
  </si>
  <si>
    <t>26 - 28 - 30</t>
  </si>
  <si>
    <t>32 - 34 - 36</t>
  </si>
  <si>
    <t xml:space="preserve">6 - 8 - 10 </t>
  </si>
  <si>
    <t xml:space="preserve">  6 </t>
  </si>
  <si>
    <t xml:space="preserve"> 4 - 6 - 8(i)</t>
  </si>
  <si>
    <t>12</t>
  </si>
  <si>
    <r>
      <t xml:space="preserve">2 - 4 </t>
    </r>
    <r>
      <rPr>
        <sz val="14"/>
        <color indexed="9"/>
        <rFont val="Arial"/>
        <family val="2"/>
      </rPr>
      <t>-</t>
    </r>
  </si>
  <si>
    <r>
      <t>8 - 10</t>
    </r>
    <r>
      <rPr>
        <sz val="14"/>
        <color indexed="9"/>
        <rFont val="Arial"/>
        <family val="2"/>
      </rPr>
      <t xml:space="preserve"> - </t>
    </r>
  </si>
  <si>
    <r>
      <t>12 - 14</t>
    </r>
    <r>
      <rPr>
        <sz val="14"/>
        <color indexed="9"/>
        <rFont val="Arial"/>
        <family val="2"/>
      </rPr>
      <t xml:space="preserve"> - </t>
    </r>
  </si>
  <si>
    <t xml:space="preserve"> 8 - 10 - 12</t>
  </si>
  <si>
    <t>8 - 10 - 12 - 14- 16</t>
  </si>
  <si>
    <t xml:space="preserve"> 18 - 20 - 22 - 24</t>
  </si>
  <si>
    <t xml:space="preserve"> 26 - 28 - 30 - 32</t>
  </si>
  <si>
    <t xml:space="preserve"> 2 - 4</t>
  </si>
  <si>
    <t>6 (i) - 8 (i) -  10 (i)</t>
  </si>
  <si>
    <t>12 (i)</t>
  </si>
  <si>
    <t>2 - 4 - 6 - 8 - 10</t>
  </si>
  <si>
    <t>12 - 14 - 16 - 18 - 20 - 22</t>
  </si>
  <si>
    <t>28 - 30 - 32</t>
  </si>
  <si>
    <t xml:space="preserve"> 10 - 12</t>
  </si>
  <si>
    <t>22 - 24 - 26</t>
  </si>
  <si>
    <t xml:space="preserve">34 - 36 </t>
  </si>
  <si>
    <r>
      <t xml:space="preserve"> 2 - 4 - 6</t>
    </r>
    <r>
      <rPr>
        <sz val="14"/>
        <color indexed="9"/>
        <rFont val="Arial"/>
        <family val="2"/>
      </rPr>
      <t xml:space="preserve"> ,</t>
    </r>
  </si>
  <si>
    <r>
      <t>8 - 10</t>
    </r>
    <r>
      <rPr>
        <sz val="14"/>
        <color indexed="9"/>
        <rFont val="Arial"/>
        <family val="2"/>
      </rPr>
      <t xml:space="preserve"> ,</t>
    </r>
  </si>
  <si>
    <t xml:space="preserve"> 2 - 4 </t>
  </si>
  <si>
    <t>10 - 12</t>
  </si>
  <si>
    <t xml:space="preserve">16 - 18 </t>
  </si>
  <si>
    <t>20 - 22 - 24 - 26 -28</t>
  </si>
  <si>
    <t>30 - 32</t>
  </si>
  <si>
    <t xml:space="preserve">26 - 28 </t>
  </si>
  <si>
    <t xml:space="preserve">30 - 32 </t>
  </si>
  <si>
    <t xml:space="preserve">34  - 36 - 38 </t>
  </si>
  <si>
    <r>
      <t>2 - 4</t>
    </r>
    <r>
      <rPr>
        <sz val="14"/>
        <color indexed="9"/>
        <rFont val="Arial"/>
        <family val="2"/>
      </rPr>
      <t xml:space="preserve"> - </t>
    </r>
  </si>
  <si>
    <r>
      <t>6 - 8 - 10</t>
    </r>
    <r>
      <rPr>
        <sz val="14"/>
        <color indexed="9"/>
        <rFont val="Arial"/>
        <family val="2"/>
      </rPr>
      <t xml:space="preserve"> - </t>
    </r>
  </si>
  <si>
    <t>12 - 14 - 16 -18</t>
  </si>
  <si>
    <t xml:space="preserve"> 20 - 22 -24</t>
  </si>
  <si>
    <r>
      <t>2 - 4</t>
    </r>
    <r>
      <rPr>
        <sz val="14"/>
        <color indexed="9"/>
        <rFont val="Arial"/>
        <family val="2"/>
      </rPr>
      <t xml:space="preserve"> -</t>
    </r>
  </si>
  <si>
    <r>
      <t>6 - 8 - 10</t>
    </r>
    <r>
      <rPr>
        <sz val="14"/>
        <color indexed="9"/>
        <rFont val="Arial"/>
        <family val="2"/>
      </rPr>
      <t xml:space="preserve"> -</t>
    </r>
  </si>
  <si>
    <t>28 - 30 - 32 - 34</t>
  </si>
  <si>
    <t xml:space="preserve">2 - 4 - 6 </t>
  </si>
  <si>
    <t xml:space="preserve">  8 - 10 - 12 - 14</t>
  </si>
  <si>
    <t>6 - 18 - 20</t>
  </si>
  <si>
    <t>8 - 10 -12</t>
  </si>
  <si>
    <t xml:space="preserve"> 16 - 18 - 20 - 22 - 24</t>
  </si>
  <si>
    <t xml:space="preserve"> 26 - 28</t>
  </si>
  <si>
    <t xml:space="preserve">10 - 12 - 14 </t>
  </si>
  <si>
    <t xml:space="preserve">22- 24 </t>
  </si>
  <si>
    <t xml:space="preserve"> 12 - 14 - 16 -18 - 20</t>
  </si>
  <si>
    <t xml:space="preserve"> 22 - 24 - 26</t>
  </si>
  <si>
    <t xml:space="preserve">  28 - 30</t>
  </si>
  <si>
    <t>10 -12 - 14</t>
  </si>
  <si>
    <t>16 - 18  - 20</t>
  </si>
  <si>
    <t xml:space="preserve"> 14 -16 -18 - 20</t>
  </si>
  <si>
    <t xml:space="preserve">16 - 18 - 20 - 22 </t>
  </si>
  <si>
    <t xml:space="preserve">24-  26 </t>
  </si>
  <si>
    <t xml:space="preserve">28 -  30  </t>
  </si>
  <si>
    <t>38 -  40 - 42 - 44</t>
  </si>
  <si>
    <t>46 - 48 - 50</t>
  </si>
  <si>
    <t>52 - 54 - 56</t>
  </si>
  <si>
    <t xml:space="preserve">6 - 8 - 10 - 12 </t>
  </si>
  <si>
    <t>28 - 30 -32</t>
  </si>
  <si>
    <t xml:space="preserve"> 8 - 10 - 12  - 14(i)</t>
  </si>
  <si>
    <t>10 - 12 - 14 - 16-18</t>
  </si>
  <si>
    <t>20 - 22</t>
  </si>
  <si>
    <t>2 -  4 - 6</t>
  </si>
  <si>
    <t>20 - 22- 24</t>
  </si>
  <si>
    <t>36 - 38 - 40</t>
  </si>
  <si>
    <t>44(i) - 46(i)</t>
  </si>
  <si>
    <t>48 - 50 - 52 - 54</t>
  </si>
  <si>
    <t xml:space="preserve"> 10 - 12 - 14 - 16</t>
  </si>
  <si>
    <t>18 - 20 - 22 - 24 - 26 - 28 -30</t>
  </si>
  <si>
    <t>32  - 34</t>
  </si>
  <si>
    <t>42 - 44 - 46 - 48</t>
  </si>
  <si>
    <t>6</t>
  </si>
  <si>
    <t>8</t>
  </si>
  <si>
    <t>10(i) - 12(i)</t>
  </si>
  <si>
    <t xml:space="preserve"> 8 - 10 - 12 - 14</t>
  </si>
  <si>
    <t xml:space="preserve"> 20 - 22</t>
  </si>
  <si>
    <t>12(i) - 14(i)</t>
  </si>
  <si>
    <t xml:space="preserve"> 16 (i)</t>
  </si>
  <si>
    <t>18  - 20   - 22</t>
  </si>
  <si>
    <t>28 - 30</t>
  </si>
  <si>
    <t xml:space="preserve"> 2 - 4 - 6 - 8</t>
  </si>
  <si>
    <t>18 - 20 - 22 - 24 - 26</t>
  </si>
  <si>
    <t xml:space="preserve"> 12 - 14 - 16 - 18 - 20</t>
  </si>
  <si>
    <t>22 - 24 - 26 - 28 - 30</t>
  </si>
  <si>
    <r>
      <t xml:space="preserve">32 - 34 - 36 - </t>
    </r>
    <r>
      <rPr>
        <i/>
        <sz val="14"/>
        <color indexed="8"/>
        <rFont val="Arial"/>
        <family val="2"/>
      </rPr>
      <t>38 - 40</t>
    </r>
  </si>
  <si>
    <t>42</t>
  </si>
  <si>
    <r>
      <t xml:space="preserve">44 - 46 </t>
    </r>
    <r>
      <rPr>
        <i/>
        <sz val="14"/>
        <color indexed="8"/>
        <rFont val="Arial"/>
        <family val="2"/>
      </rPr>
      <t>- 48 - 50</t>
    </r>
  </si>
  <si>
    <t>52 - 54 - 56 - 58</t>
  </si>
  <si>
    <t xml:space="preserve">60 - 62 - 64 - 66 - 68 </t>
  </si>
  <si>
    <t>74 - 76 - 78</t>
  </si>
  <si>
    <t>80 - 82 - 84 - 86</t>
  </si>
  <si>
    <t>88 - 90 - 92</t>
  </si>
  <si>
    <t>94 - 96</t>
  </si>
  <si>
    <t>98 - 100 - 102</t>
  </si>
  <si>
    <t>10 - 12 - 14 - 16 - 18</t>
  </si>
  <si>
    <t>20 - 22 - 24 - 26</t>
  </si>
  <si>
    <t>36 - 38 - 40 - 42</t>
  </si>
  <si>
    <t>44 - 46 - 48(i)</t>
  </si>
  <si>
    <r>
      <t xml:space="preserve">50(i) - 52 - 54 - </t>
    </r>
    <r>
      <rPr>
        <sz val="14"/>
        <color indexed="8"/>
        <rFont val="Arial"/>
        <family val="2"/>
      </rPr>
      <t>56</t>
    </r>
  </si>
  <si>
    <t>58 - 60 - 62 - 64</t>
  </si>
  <si>
    <t>66  - 68 - 70</t>
  </si>
  <si>
    <t>72  - 74 - 76</t>
  </si>
  <si>
    <t>20 - 22 - 24 - 26 - 28</t>
  </si>
  <si>
    <t>30 - 32 - 34 - 36 - 38</t>
  </si>
  <si>
    <t>40 - 42 - 44 - 46 - 48</t>
  </si>
  <si>
    <t>8 - 10 -12 - 14</t>
  </si>
  <si>
    <t>2 - 4 - 6 - 8-10- 12 - 14</t>
  </si>
  <si>
    <t>16-18-20-22-24-26-28</t>
  </si>
  <si>
    <t>30-32 - 34-36-38-40</t>
  </si>
  <si>
    <t>42-44 - 46 - 48 - 50 -52</t>
  </si>
  <si>
    <t xml:space="preserve">54- 56 - 58 - 60 </t>
  </si>
  <si>
    <t>62 - 64 - 66</t>
  </si>
  <si>
    <t>2 - 4 - 6 - 8 - 10 - 12 - 14</t>
  </si>
  <si>
    <t xml:space="preserve"> 16 - 18 - 20 - 22 - 24 - 26</t>
  </si>
  <si>
    <t>28 - 30 - 32 - 34 - 36 - 38 - 40</t>
  </si>
  <si>
    <t xml:space="preserve"> 42 - 44 - 46 - 48 - 50 -52</t>
  </si>
  <si>
    <t xml:space="preserve"> 26 - 28 - 30 - 32 -34 </t>
  </si>
  <si>
    <t>36 -38 - 40 - 42(I) - 44(I)</t>
  </si>
  <si>
    <t xml:space="preserve"> 30 - 32 - 34 - 36 - 38</t>
  </si>
  <si>
    <t>2 - 4 - 6 inactivas</t>
  </si>
  <si>
    <t>8 - 10 - 12 inactivas</t>
  </si>
  <si>
    <t>14(I) - 16 - 18 - 20</t>
  </si>
  <si>
    <t>22 - 24 inactivas</t>
  </si>
  <si>
    <t>26 -28 - 30 - 32 inactivas</t>
  </si>
  <si>
    <t>34 - 36 - 38 - 40 (i)</t>
  </si>
  <si>
    <t>42 - 44 - 46(i)</t>
  </si>
  <si>
    <t xml:space="preserve"> 10 - 12 - 14</t>
  </si>
  <si>
    <t>16 -18 - 20  - 22</t>
  </si>
  <si>
    <t xml:space="preserve"> 24 - 26 - 28 - 30 - 32</t>
  </si>
  <si>
    <t xml:space="preserve"> 34 - 36 - 38</t>
  </si>
  <si>
    <t xml:space="preserve"> 40 - 42 - 44 - 46</t>
  </si>
  <si>
    <t>48 - 50 - 52 - 54 - 56</t>
  </si>
  <si>
    <t xml:space="preserve"> 58 - 60 - 62 - 64</t>
  </si>
  <si>
    <t xml:space="preserve"> 72 - 74 - 76</t>
  </si>
  <si>
    <t xml:space="preserve"> 2 - 4 -6 - 8 - 10</t>
  </si>
  <si>
    <t>12-14 - 16 -  18 - 20</t>
  </si>
  <si>
    <t xml:space="preserve"> 22- 24 - 26 - 28 - 30</t>
  </si>
  <si>
    <t>32  - 34 - 36 - 38 - 40</t>
  </si>
  <si>
    <t>42 - 44 - 46 - 48 - 50 - 52</t>
  </si>
  <si>
    <t xml:space="preserve"> 44 - 46 - 48 -50 - 52 -54 </t>
  </si>
  <si>
    <t xml:space="preserve">10 - 12 - 14 -16 </t>
  </si>
  <si>
    <t>24</t>
  </si>
  <si>
    <r>
      <t>2 - 4 - 6</t>
    </r>
    <r>
      <rPr>
        <sz val="14"/>
        <color indexed="9"/>
        <rFont val="Arial"/>
        <family val="2"/>
      </rPr>
      <t>.</t>
    </r>
  </si>
  <si>
    <t>8 - 10 - 12 - 14 - 16</t>
  </si>
  <si>
    <t xml:space="preserve">18 - 20 - 22 - 24 </t>
  </si>
  <si>
    <t xml:space="preserve">18 - 20 - 22 </t>
  </si>
  <si>
    <t>24 -  26- 28</t>
  </si>
  <si>
    <t>10-12</t>
  </si>
  <si>
    <t>14 - 16 - 18</t>
  </si>
  <si>
    <t>20  - 22 - 24</t>
  </si>
  <si>
    <t xml:space="preserve">26  - 28  - 30 </t>
  </si>
  <si>
    <t>32 -34</t>
  </si>
  <si>
    <t>44 - 46 - 48 -50 -52</t>
  </si>
  <si>
    <t>54</t>
  </si>
  <si>
    <t>66 - 68 (i)</t>
  </si>
  <si>
    <t>Total</t>
  </si>
  <si>
    <t>Ha.</t>
  </si>
  <si>
    <t>Trap</t>
  </si>
  <si>
    <t xml:space="preserve">COORDINADOR DE SANIDAD VEGETAL </t>
  </si>
  <si>
    <t xml:space="preserve">CERTIFICACIÒN FITOSANITARIA </t>
  </si>
  <si>
    <t>LISTADO OFICIAL DE PRODUCTORES DE MANGO AUTORIZADOS PARA EXPORTAR A ESTADOS UNIDOS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</si>
</sst>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color indexed="8"/>
      <name val="Arial"/>
      <family val="2"/>
    </font>
    <font>
      <i/>
      <sz val="14"/>
      <color theme="1"/>
      <name val="Arial"/>
      <family val="2"/>
    </font>
    <font>
      <sz val="14"/>
      <color indexed="8"/>
      <name val="Arial"/>
      <family val="2"/>
    </font>
    <font>
      <i/>
      <sz val="14"/>
      <color indexed="8"/>
      <name val="Arial"/>
      <family val="2"/>
    </font>
    <font>
      <sz val="12"/>
      <name val="Arial"/>
      <family val="2"/>
    </font>
    <font>
      <sz val="14"/>
      <color indexed="9"/>
      <name val="Arial"/>
      <family val="2"/>
    </font>
    <font>
      <i/>
      <sz val="14"/>
      <color indexed="10"/>
      <name val="Arial"/>
      <family val="2"/>
    </font>
    <font>
      <sz val="14"/>
      <color indexed="56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6">
    <xf numFmtId="0" fontId="0" fillId="0" borderId="0" xfId="0"/>
    <xf numFmtId="0" fontId="0" fillId="0" borderId="0" xfId="0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2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3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center" vertical="center"/>
    </xf>
    <xf numFmtId="0" fontId="4" fillId="2" borderId="22" xfId="0" applyNumberFormat="1" applyFont="1" applyFill="1" applyBorder="1" applyAlignment="1">
      <alignment vertical="center"/>
    </xf>
    <xf numFmtId="0" fontId="4" fillId="2" borderId="8" xfId="0" applyNumberFormat="1" applyFont="1" applyFill="1" applyBorder="1" applyAlignment="1">
      <alignment vertical="center"/>
    </xf>
    <xf numFmtId="0" fontId="4" fillId="2" borderId="23" xfId="0" applyNumberFormat="1" applyFont="1" applyFill="1" applyBorder="1" applyAlignment="1">
      <alignment vertical="center"/>
    </xf>
    <xf numFmtId="0" fontId="4" fillId="2" borderId="3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23" xfId="0" applyNumberFormat="1" applyFont="1" applyFill="1" applyBorder="1" applyAlignment="1">
      <alignment horizontal="center" vertical="center"/>
    </xf>
    <xf numFmtId="0" fontId="10" fillId="2" borderId="22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0" fontId="4" fillId="2" borderId="25" xfId="0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1" fontId="5" fillId="2" borderId="22" xfId="0" applyNumberFormat="1" applyFont="1" applyFill="1" applyBorder="1" applyAlignment="1">
      <alignment horizontal="center" vertical="center"/>
    </xf>
    <xf numFmtId="1" fontId="5" fillId="2" borderId="23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0" fontId="8" fillId="2" borderId="7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22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23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8" fillId="0" borderId="20" xfId="0" applyNumberFormat="1" applyFont="1" applyFill="1" applyBorder="1" applyAlignment="1">
      <alignment horizontal="center" vertical="center"/>
    </xf>
    <xf numFmtId="0" fontId="8" fillId="0" borderId="30" xfId="0" applyNumberFormat="1" applyFont="1" applyFill="1" applyBorder="1" applyAlignment="1">
      <alignment horizontal="center" vertical="center"/>
    </xf>
    <xf numFmtId="0" fontId="8" fillId="0" borderId="19" xfId="0" applyNumberFormat="1" applyFont="1" applyFill="1" applyBorder="1" applyAlignment="1">
      <alignment horizontal="center" vertical="center"/>
    </xf>
    <xf numFmtId="0" fontId="8" fillId="0" borderId="21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/>
    </xf>
    <xf numFmtId="0" fontId="4" fillId="2" borderId="28" xfId="0" applyNumberFormat="1" applyFont="1" applyFill="1" applyBorder="1" applyAlignment="1">
      <alignment horizontal="center" vertical="center"/>
    </xf>
    <xf numFmtId="0" fontId="4" fillId="2" borderId="31" xfId="0" applyNumberFormat="1" applyFont="1" applyFill="1" applyBorder="1" applyAlignment="1">
      <alignment horizontal="center" vertical="center"/>
    </xf>
    <xf numFmtId="0" fontId="4" fillId="2" borderId="32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1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2" fontId="3" fillId="2" borderId="33" xfId="0" applyNumberFormat="1" applyFont="1" applyFill="1" applyBorder="1" applyAlignment="1">
      <alignment horizontal="center" vertical="center" wrapText="1"/>
    </xf>
    <xf numFmtId="2" fontId="3" fillId="2" borderId="34" xfId="0" applyNumberFormat="1" applyFont="1" applyFill="1" applyBorder="1" applyAlignment="1">
      <alignment horizontal="center" vertical="center" wrapText="1"/>
    </xf>
    <xf numFmtId="2" fontId="4" fillId="2" borderId="35" xfId="0" applyNumberFormat="1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22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4" fillId="0" borderId="31" xfId="0" applyNumberFormat="1" applyFont="1" applyFill="1" applyBorder="1" applyAlignment="1">
      <alignment horizontal="center" vertical="center"/>
    </xf>
    <xf numFmtId="2" fontId="5" fillId="0" borderId="16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31" xfId="0" applyNumberFormat="1" applyFont="1" applyFill="1" applyBorder="1" applyAlignment="1">
      <alignment horizontal="center" vertical="center"/>
    </xf>
    <xf numFmtId="2" fontId="5" fillId="0" borderId="31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5" fillId="0" borderId="32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23" xfId="0" applyNumberFormat="1" applyFont="1" applyFill="1" applyBorder="1" applyAlignment="1">
      <alignment horizontal="center" vertical="center"/>
    </xf>
    <xf numFmtId="2" fontId="5" fillId="2" borderId="22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27" xfId="0" applyNumberFormat="1" applyFont="1" applyFill="1" applyBorder="1" applyAlignment="1">
      <alignment horizontal="center" vertical="center"/>
    </xf>
    <xf numFmtId="2" fontId="5" fillId="2" borderId="38" xfId="0" applyNumberFormat="1" applyFont="1" applyFill="1" applyBorder="1" applyAlignment="1">
      <alignment horizontal="center" vertical="center"/>
    </xf>
    <xf numFmtId="2" fontId="4" fillId="2" borderId="27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vertical="center"/>
    </xf>
    <xf numFmtId="2" fontId="5" fillId="2" borderId="22" xfId="0" applyNumberFormat="1" applyFont="1" applyFill="1" applyBorder="1" applyAlignment="1">
      <alignment vertical="center"/>
    </xf>
    <xf numFmtId="2" fontId="5" fillId="2" borderId="8" xfId="0" applyNumberFormat="1" applyFont="1" applyFill="1" applyBorder="1" applyAlignment="1">
      <alignment vertical="center"/>
    </xf>
    <xf numFmtId="2" fontId="5" fillId="2" borderId="3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23" xfId="0" applyNumberFormat="1" applyFont="1" applyFill="1" applyBorder="1" applyAlignment="1">
      <alignment horizontal="center" vertical="center"/>
    </xf>
    <xf numFmtId="2" fontId="4" fillId="2" borderId="22" xfId="0" applyNumberFormat="1" applyFont="1" applyFill="1" applyBorder="1" applyAlignment="1">
      <alignment vertical="center"/>
    </xf>
    <xf numFmtId="2" fontId="4" fillId="2" borderId="8" xfId="0" applyNumberFormat="1" applyFont="1" applyFill="1" applyBorder="1" applyAlignment="1">
      <alignment vertical="center"/>
    </xf>
    <xf numFmtId="2" fontId="4" fillId="2" borderId="23" xfId="0" applyNumberFormat="1" applyFont="1" applyFill="1" applyBorder="1" applyAlignment="1">
      <alignment vertical="center"/>
    </xf>
    <xf numFmtId="2" fontId="4" fillId="2" borderId="12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28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2" fontId="4" fillId="0" borderId="39" xfId="0" applyNumberFormat="1" applyFont="1" applyFill="1" applyBorder="1" applyAlignment="1">
      <alignment horizontal="center" vertical="center"/>
    </xf>
    <xf numFmtId="2" fontId="4" fillId="0" borderId="32" xfId="0" applyNumberFormat="1" applyFont="1" applyFill="1" applyBorder="1" applyAlignment="1">
      <alignment horizontal="center" vertical="center"/>
    </xf>
    <xf numFmtId="2" fontId="5" fillId="2" borderId="32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 vertical="center"/>
    </xf>
    <xf numFmtId="2" fontId="6" fillId="2" borderId="32" xfId="0" applyNumberFormat="1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2" fontId="4" fillId="2" borderId="22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center" vertical="center"/>
    </xf>
    <xf numFmtId="2" fontId="9" fillId="0" borderId="40" xfId="0" applyNumberFormat="1" applyFont="1" applyFill="1" applyBorder="1" applyAlignment="1">
      <alignment horizontal="center" vertical="center"/>
    </xf>
    <xf numFmtId="2" fontId="9" fillId="2" borderId="38" xfId="0" applyNumberFormat="1" applyFont="1" applyFill="1" applyBorder="1" applyAlignment="1">
      <alignment horizontal="center" vertical="center"/>
    </xf>
    <xf numFmtId="2" fontId="9" fillId="2" borderId="12" xfId="0" applyNumberFormat="1" applyFont="1" applyFill="1" applyBorder="1" applyAlignment="1">
      <alignment horizontal="center" vertical="center"/>
    </xf>
    <xf numFmtId="2" fontId="9" fillId="2" borderId="18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4" fillId="0" borderId="41" xfId="0" applyNumberFormat="1" applyFont="1" applyFill="1" applyBorder="1" applyAlignment="1">
      <alignment horizontal="center" vertical="center"/>
    </xf>
    <xf numFmtId="2" fontId="4" fillId="0" borderId="42" xfId="0" applyNumberFormat="1" applyFont="1" applyFill="1" applyBorder="1" applyAlignment="1">
      <alignment horizontal="center" vertical="center"/>
    </xf>
    <xf numFmtId="2" fontId="9" fillId="2" borderId="32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5" fillId="2" borderId="22" xfId="0" applyNumberFormat="1" applyFont="1" applyFill="1" applyBorder="1" applyAlignment="1">
      <alignment horizontal="center" vertical="center"/>
    </xf>
    <xf numFmtId="2" fontId="5" fillId="2" borderId="39" xfId="0" applyNumberFormat="1" applyFont="1" applyFill="1" applyBorder="1" applyAlignment="1">
      <alignment horizontal="center" vertical="center"/>
    </xf>
    <xf numFmtId="2" fontId="5" fillId="2" borderId="41" xfId="0" applyNumberFormat="1" applyFont="1" applyFill="1" applyBorder="1" applyAlignment="1">
      <alignment horizontal="center" vertical="center"/>
    </xf>
    <xf numFmtId="2" fontId="5" fillId="2" borderId="43" xfId="0" applyNumberFormat="1" applyFont="1" applyFill="1" applyBorder="1" applyAlignment="1">
      <alignment horizontal="center" vertical="center"/>
    </xf>
    <xf numFmtId="2" fontId="5" fillId="2" borderId="42" xfId="0" applyNumberFormat="1" applyFont="1" applyFill="1" applyBorder="1" applyAlignment="1">
      <alignment horizontal="center" vertical="center"/>
    </xf>
    <xf numFmtId="2" fontId="5" fillId="2" borderId="31" xfId="0" applyNumberFormat="1" applyFont="1" applyFill="1" applyBorder="1" applyAlignment="1">
      <alignment horizontal="center" vertical="center"/>
    </xf>
    <xf numFmtId="2" fontId="5" fillId="0" borderId="38" xfId="0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2" fontId="5" fillId="2" borderId="38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2" fontId="4" fillId="2" borderId="23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0" borderId="18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22" xfId="0" applyNumberFormat="1" applyFont="1" applyFill="1" applyBorder="1" applyAlignment="1">
      <alignment horizontal="center" vertical="center"/>
    </xf>
    <xf numFmtId="2" fontId="4" fillId="0" borderId="23" xfId="0" applyNumberFormat="1" applyFont="1" applyFill="1" applyBorder="1" applyAlignment="1">
      <alignment horizontal="center" vertical="center"/>
    </xf>
    <xf numFmtId="2" fontId="4" fillId="0" borderId="27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9" fillId="2" borderId="28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2" fontId="5" fillId="2" borderId="40" xfId="0" applyNumberFormat="1" applyFont="1" applyFill="1" applyBorder="1" applyAlignment="1">
      <alignment horizontal="center" vertical="center"/>
    </xf>
    <xf numFmtId="2" fontId="6" fillId="2" borderId="22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23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 wrapText="1"/>
    </xf>
    <xf numFmtId="2" fontId="4" fillId="2" borderId="29" xfId="0" applyNumberFormat="1" applyFont="1" applyFill="1" applyBorder="1" applyAlignment="1">
      <alignment horizontal="center" vertical="center" wrapText="1"/>
    </xf>
    <xf numFmtId="2" fontId="8" fillId="0" borderId="31" xfId="0" applyNumberFormat="1" applyFont="1" applyFill="1" applyBorder="1" applyAlignment="1">
      <alignment horizontal="center" vertical="center" wrapText="1"/>
    </xf>
    <xf numFmtId="2" fontId="8" fillId="0" borderId="29" xfId="0" applyNumberFormat="1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23" xfId="0" applyNumberFormat="1" applyFont="1" applyFill="1" applyBorder="1" applyAlignment="1">
      <alignment horizontal="center" vertical="center" wrapText="1"/>
    </xf>
    <xf numFmtId="2" fontId="4" fillId="2" borderId="31" xfId="0" applyNumberFormat="1" applyFont="1" applyFill="1" applyBorder="1" applyAlignment="1">
      <alignment horizontal="center" vertical="center" wrapText="1"/>
    </xf>
    <xf numFmtId="2" fontId="4" fillId="2" borderId="16" xfId="0" applyNumberFormat="1" applyFont="1" applyFill="1" applyBorder="1" applyAlignment="1">
      <alignment horizontal="center" vertical="center" wrapText="1"/>
    </xf>
    <xf numFmtId="2" fontId="5" fillId="2" borderId="28" xfId="0" applyNumberFormat="1" applyFont="1" applyFill="1" applyBorder="1" applyAlignment="1">
      <alignment horizontal="center" vertical="center" wrapText="1"/>
    </xf>
    <xf numFmtId="2" fontId="5" fillId="2" borderId="22" xfId="0" applyNumberFormat="1" applyFont="1" applyFill="1" applyBorder="1" applyAlignment="1">
      <alignment horizontal="center" vertical="center" wrapText="1"/>
    </xf>
    <xf numFmtId="2" fontId="5" fillId="2" borderId="23" xfId="0" applyNumberFormat="1" applyFont="1" applyFill="1" applyBorder="1" applyAlignment="1">
      <alignment horizontal="center" vertical="center" wrapText="1"/>
    </xf>
    <xf numFmtId="2" fontId="5" fillId="2" borderId="31" xfId="0" applyNumberFormat="1" applyFont="1" applyFill="1" applyBorder="1" applyAlignment="1">
      <alignment horizontal="center" vertical="center" wrapText="1"/>
    </xf>
    <xf numFmtId="2" fontId="5" fillId="2" borderId="32" xfId="0" applyNumberFormat="1" applyFont="1" applyFill="1" applyBorder="1" applyAlignment="1">
      <alignment horizontal="center" vertical="center" wrapText="1"/>
    </xf>
    <xf numFmtId="2" fontId="4" fillId="2" borderId="41" xfId="0" applyNumberFormat="1" applyFont="1" applyFill="1" applyBorder="1" applyAlignment="1">
      <alignment horizontal="center" vertical="center" wrapText="1"/>
    </xf>
    <xf numFmtId="2" fontId="4" fillId="2" borderId="43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vertical="center" wrapText="1"/>
    </xf>
    <xf numFmtId="2" fontId="8" fillId="0" borderId="43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8" fillId="0" borderId="13" xfId="0" applyNumberFormat="1" applyFont="1" applyFill="1" applyBorder="1" applyAlignment="1">
      <alignment horizontal="center" vertical="center" wrapText="1"/>
    </xf>
    <xf numFmtId="2" fontId="8" fillId="0" borderId="41" xfId="0" applyNumberFormat="1" applyFont="1" applyFill="1" applyBorder="1" applyAlignment="1">
      <alignment horizontal="center" vertical="center" wrapText="1"/>
    </xf>
    <xf numFmtId="2" fontId="8" fillId="0" borderId="4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23" xfId="0" applyNumberFormat="1" applyFont="1" applyFill="1" applyBorder="1" applyAlignment="1">
      <alignment horizontal="center" vertical="center" wrapText="1"/>
    </xf>
    <xf numFmtId="2" fontId="4" fillId="2" borderId="2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 wrapText="1"/>
    </xf>
    <xf numFmtId="2" fontId="6" fillId="0" borderId="31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 wrapText="1"/>
    </xf>
    <xf numFmtId="2" fontId="4" fillId="2" borderId="38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2" fontId="4" fillId="2" borderId="27" xfId="0" applyNumberFormat="1" applyFont="1" applyFill="1" applyBorder="1" applyAlignment="1">
      <alignment horizontal="center" vertical="center" wrapText="1"/>
    </xf>
    <xf numFmtId="2" fontId="5" fillId="2" borderId="27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2" fontId="4" fillId="2" borderId="38" xfId="0" applyNumberFormat="1" applyFont="1" applyFill="1" applyBorder="1" applyAlignment="1">
      <alignment horizontal="center" vertical="center"/>
    </xf>
    <xf numFmtId="2" fontId="3" fillId="2" borderId="31" xfId="0" applyNumberFormat="1" applyFont="1" applyFill="1" applyBorder="1" applyAlignment="1">
      <alignment horizontal="center" vertical="center"/>
    </xf>
    <xf numFmtId="2" fontId="8" fillId="2" borderId="31" xfId="0" applyNumberFormat="1" applyFont="1" applyFill="1" applyBorder="1" applyAlignment="1">
      <alignment horizontal="center" vertical="center"/>
    </xf>
    <xf numFmtId="2" fontId="8" fillId="2" borderId="22" xfId="0" applyNumberFormat="1" applyFont="1" applyFill="1" applyBorder="1" applyAlignment="1">
      <alignment horizontal="center" vertical="center"/>
    </xf>
    <xf numFmtId="2" fontId="2" fillId="0" borderId="22" xfId="0" applyNumberFormat="1" applyFont="1" applyFill="1" applyBorder="1" applyAlignment="1">
      <alignment horizontal="center" vertical="center"/>
    </xf>
    <xf numFmtId="2" fontId="2" fillId="0" borderId="32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2" fontId="5" fillId="2" borderId="28" xfId="0" applyNumberFormat="1" applyFont="1" applyFill="1" applyBorder="1" applyAlignment="1">
      <alignment horizontal="center" vertical="center"/>
    </xf>
    <xf numFmtId="2" fontId="5" fillId="2" borderId="32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22" xfId="0" applyNumberFormat="1" applyFont="1" applyFill="1" applyBorder="1" applyAlignment="1">
      <alignment horizontal="center" vertical="center" wrapText="1"/>
    </xf>
    <xf numFmtId="2" fontId="6" fillId="2" borderId="22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0" fontId="4" fillId="0" borderId="28" xfId="0" applyNumberFormat="1" applyFont="1" applyFill="1" applyBorder="1" applyAlignment="1">
      <alignment vertical="center" wrapText="1"/>
    </xf>
    <xf numFmtId="0" fontId="4" fillId="0" borderId="31" xfId="0" applyNumberFormat="1" applyFont="1" applyFill="1" applyBorder="1" applyAlignment="1">
      <alignment vertical="center" wrapText="1"/>
    </xf>
    <xf numFmtId="0" fontId="4" fillId="0" borderId="32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22" xfId="0" applyNumberFormat="1" applyFont="1" applyFill="1" applyBorder="1" applyAlignment="1">
      <alignment vertical="center" wrapText="1"/>
    </xf>
    <xf numFmtId="0" fontId="4" fillId="0" borderId="8" xfId="0" applyNumberFormat="1" applyFont="1" applyFill="1" applyBorder="1" applyAlignment="1">
      <alignment vertical="center" wrapText="1"/>
    </xf>
    <xf numFmtId="0" fontId="4" fillId="2" borderId="22" xfId="0" applyNumberFormat="1" applyFont="1" applyFill="1" applyBorder="1" applyAlignment="1">
      <alignment vertical="center" wrapText="1"/>
    </xf>
    <xf numFmtId="0" fontId="4" fillId="0" borderId="8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8" xfId="0" applyNumberFormat="1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5" fillId="0" borderId="40" xfId="0" applyNumberFormat="1" applyFont="1" applyFill="1" applyBorder="1" applyAlignment="1">
      <alignment horizontal="left" vertical="center" wrapText="1"/>
    </xf>
    <xf numFmtId="0" fontId="5" fillId="0" borderId="38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4" fillId="0" borderId="23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3" xfId="0" applyNumberFormat="1" applyFont="1" applyFill="1" applyBorder="1" applyAlignment="1">
      <alignment vertical="center" wrapText="1"/>
    </xf>
    <xf numFmtId="0" fontId="5" fillId="0" borderId="8" xfId="0" applyNumberFormat="1" applyFont="1" applyFill="1" applyBorder="1" applyAlignment="1">
      <alignment vertical="center" wrapText="1"/>
    </xf>
    <xf numFmtId="0" fontId="5" fillId="0" borderId="2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5" fillId="0" borderId="7" xfId="0" applyNumberFormat="1" applyFont="1" applyFill="1" applyBorder="1" applyAlignment="1">
      <alignment vertical="center" wrapText="1"/>
    </xf>
    <xf numFmtId="0" fontId="4" fillId="0" borderId="15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39" xfId="0" applyNumberFormat="1" applyFont="1" applyFill="1" applyBorder="1" applyAlignment="1">
      <alignment horizontal="left" vertical="center" wrapText="1"/>
    </xf>
    <xf numFmtId="0" fontId="4" fillId="0" borderId="2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5" fillId="0" borderId="23" xfId="0" applyNumberFormat="1" applyFont="1" applyFill="1" applyBorder="1" applyAlignment="1">
      <alignment horizontal="left" vertical="center" wrapText="1"/>
    </xf>
    <xf numFmtId="0" fontId="5" fillId="0" borderId="22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horizontal="left" vertical="center"/>
    </xf>
    <xf numFmtId="4" fontId="4" fillId="0" borderId="27" xfId="0" applyNumberFormat="1" applyFont="1" applyFill="1" applyBorder="1" applyAlignment="1">
      <alignment horizontal="left" vertical="center"/>
    </xf>
    <xf numFmtId="4" fontId="4" fillId="0" borderId="6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2" fontId="4" fillId="0" borderId="9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9" fillId="0" borderId="2" xfId="0" applyNumberFormat="1" applyFont="1" applyFill="1" applyBorder="1" applyAlignment="1">
      <alignment vertical="center" wrapText="1"/>
    </xf>
    <xf numFmtId="0" fontId="9" fillId="0" borderId="22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vertical="center" wrapText="1"/>
    </xf>
    <xf numFmtId="0" fontId="9" fillId="0" borderId="4" xfId="0" applyNumberFormat="1" applyFont="1" applyFill="1" applyBorder="1" applyAlignment="1">
      <alignment vertical="center" wrapText="1"/>
    </xf>
    <xf numFmtId="0" fontId="6" fillId="0" borderId="31" xfId="0" applyNumberFormat="1" applyFont="1" applyFill="1" applyBorder="1" applyAlignment="1">
      <alignment vertical="center" wrapText="1"/>
    </xf>
    <xf numFmtId="0" fontId="6" fillId="0" borderId="16" xfId="0" applyNumberFormat="1" applyFont="1" applyFill="1" applyBorder="1" applyAlignment="1">
      <alignment vertical="center" wrapText="1"/>
    </xf>
    <xf numFmtId="0" fontId="4" fillId="0" borderId="7" xfId="0" applyNumberFormat="1" applyFont="1" applyFill="1" applyBorder="1" applyAlignment="1">
      <alignment vertical="center" wrapText="1"/>
    </xf>
    <xf numFmtId="0" fontId="4" fillId="0" borderId="9" xfId="0" applyNumberFormat="1" applyFont="1" applyFill="1" applyBorder="1" applyAlignment="1">
      <alignment vertical="center" wrapText="1"/>
    </xf>
    <xf numFmtId="0" fontId="9" fillId="0" borderId="9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4" fillId="0" borderId="45" xfId="0" applyFont="1" applyFill="1" applyBorder="1" applyAlignment="1">
      <alignment vertical="center" wrapText="1"/>
    </xf>
    <xf numFmtId="0" fontId="4" fillId="0" borderId="46" xfId="0" applyFont="1" applyFill="1" applyBorder="1" applyAlignment="1">
      <alignment vertical="center" wrapText="1"/>
    </xf>
    <xf numFmtId="0" fontId="4" fillId="0" borderId="4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/>
    </xf>
    <xf numFmtId="0" fontId="5" fillId="2" borderId="7" xfId="0" applyNumberFormat="1" applyFont="1" applyFill="1" applyBorder="1" applyAlignment="1">
      <alignment vertical="center" wrapText="1"/>
    </xf>
    <xf numFmtId="0" fontId="5" fillId="2" borderId="23" xfId="0" applyNumberFormat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9" xfId="0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23" xfId="0" applyNumberFormat="1" applyFont="1" applyFill="1" applyBorder="1" applyAlignment="1">
      <alignment horizontal="left" vertical="center"/>
    </xf>
    <xf numFmtId="0" fontId="4" fillId="0" borderId="22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9" fillId="0" borderId="7" xfId="0" applyNumberFormat="1" applyFont="1" applyFill="1" applyBorder="1" applyAlignment="1">
      <alignment vertical="center" wrapText="1"/>
    </xf>
    <xf numFmtId="0" fontId="9" fillId="2" borderId="22" xfId="0" applyNumberFormat="1" applyFont="1" applyFill="1" applyBorder="1" applyAlignment="1">
      <alignment vertical="center" wrapText="1"/>
    </xf>
    <xf numFmtId="0" fontId="9" fillId="2" borderId="23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left" vertical="center" wrapText="1"/>
    </xf>
    <xf numFmtId="0" fontId="5" fillId="0" borderId="22" xfId="0" applyNumberFormat="1" applyFont="1" applyFill="1" applyBorder="1" applyAlignment="1">
      <alignment vertical="center"/>
    </xf>
    <xf numFmtId="0" fontId="6" fillId="0" borderId="8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2" borderId="9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23" xfId="0" applyNumberFormat="1" applyFont="1" applyFill="1" applyBorder="1" applyAlignment="1">
      <alignment horizontal="left" vertical="center" wrapText="1"/>
    </xf>
    <xf numFmtId="0" fontId="8" fillId="0" borderId="22" xfId="0" applyNumberFormat="1" applyFont="1" applyFill="1" applyBorder="1" applyAlignment="1">
      <alignment horizontal="left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left" vertical="center"/>
    </xf>
    <xf numFmtId="0" fontId="6" fillId="0" borderId="2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vertical="center"/>
    </xf>
    <xf numFmtId="0" fontId="3" fillId="2" borderId="8" xfId="0" applyNumberFormat="1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5" fillId="0" borderId="7" xfId="0" applyNumberFormat="1" applyFont="1" applyFill="1" applyBorder="1" applyAlignment="1">
      <alignment horizontal="left" vertical="center"/>
    </xf>
    <xf numFmtId="0" fontId="5" fillId="0" borderId="8" xfId="0" applyNumberFormat="1" applyFont="1" applyFill="1" applyBorder="1" applyAlignment="1">
      <alignment horizontal="left" vertical="center"/>
    </xf>
    <xf numFmtId="0" fontId="5" fillId="0" borderId="15" xfId="0" applyNumberFormat="1" applyFont="1" applyFill="1" applyBorder="1" applyAlignment="1">
      <alignment vertical="center" wrapText="1"/>
    </xf>
    <xf numFmtId="0" fontId="5" fillId="0" borderId="29" xfId="0" applyNumberFormat="1" applyFont="1" applyFill="1" applyBorder="1" applyAlignment="1">
      <alignment vertical="center" wrapText="1"/>
    </xf>
    <xf numFmtId="0" fontId="5" fillId="0" borderId="39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5" fillId="0" borderId="16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23" xfId="0" applyNumberFormat="1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23" xfId="0" applyNumberFormat="1" applyFont="1" applyFill="1" applyBorder="1" applyAlignment="1">
      <alignment horizontal="left" vertical="center"/>
    </xf>
    <xf numFmtId="49" fontId="5" fillId="0" borderId="22" xfId="0" applyNumberFormat="1" applyFont="1" applyFill="1" applyBorder="1" applyAlignment="1">
      <alignment horizontal="left" vertical="center"/>
    </xf>
    <xf numFmtId="0" fontId="5" fillId="0" borderId="22" xfId="0" applyNumberFormat="1" applyFont="1" applyFill="1" applyBorder="1" applyAlignment="1">
      <alignment horizontal="left" vertical="center"/>
    </xf>
    <xf numFmtId="0" fontId="5" fillId="0" borderId="23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2" fontId="5" fillId="0" borderId="22" xfId="0" applyNumberFormat="1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left" vertical="center" wrapText="1"/>
    </xf>
    <xf numFmtId="2" fontId="5" fillId="0" borderId="23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left" vertical="center" wrapText="1"/>
    </xf>
    <xf numFmtId="49" fontId="6" fillId="0" borderId="9" xfId="0" applyNumberFormat="1" applyFont="1" applyFill="1" applyBorder="1" applyAlignment="1">
      <alignment horizontal="left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31" xfId="0" applyNumberFormat="1" applyFont="1" applyFill="1" applyBorder="1" applyAlignment="1">
      <alignment horizontal="center" vertical="center"/>
    </xf>
    <xf numFmtId="49" fontId="11" fillId="0" borderId="27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32" xfId="0" applyNumberFormat="1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horizontal="center" vertical="center"/>
    </xf>
    <xf numFmtId="0" fontId="5" fillId="0" borderId="48" xfId="0" applyNumberFormat="1" applyFont="1" applyFill="1" applyBorder="1" applyAlignment="1">
      <alignment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5" fillId="0" borderId="3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44" xfId="0" applyNumberFormat="1" applyFont="1" applyFill="1" applyBorder="1" applyAlignment="1">
      <alignment horizontal="center" vertical="center"/>
    </xf>
    <xf numFmtId="0" fontId="5" fillId="0" borderId="46" xfId="0" applyNumberFormat="1" applyFont="1" applyFill="1" applyBorder="1" applyAlignment="1">
      <alignment horizontal="center" vertical="center"/>
    </xf>
    <xf numFmtId="0" fontId="5" fillId="0" borderId="47" xfId="0" applyNumberFormat="1" applyFont="1" applyFill="1" applyBorder="1" applyAlignment="1">
      <alignment horizontal="center" vertical="center"/>
    </xf>
    <xf numFmtId="0" fontId="5" fillId="0" borderId="48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49" fontId="9" fillId="0" borderId="33" xfId="0" applyNumberFormat="1" applyFont="1" applyFill="1" applyBorder="1" applyAlignment="1">
      <alignment horizontal="center" vertical="center"/>
    </xf>
    <xf numFmtId="49" fontId="9" fillId="0" borderId="45" xfId="0" applyNumberFormat="1" applyFont="1" applyFill="1" applyBorder="1" applyAlignment="1">
      <alignment horizontal="center" vertical="center"/>
    </xf>
    <xf numFmtId="49" fontId="9" fillId="0" borderId="46" xfId="0" applyNumberFormat="1" applyFont="1" applyFill="1" applyBorder="1" applyAlignment="1">
      <alignment horizontal="center" vertical="center"/>
    </xf>
    <xf numFmtId="49" fontId="9" fillId="0" borderId="48" xfId="0" applyNumberFormat="1" applyFont="1" applyFill="1" applyBorder="1" applyAlignment="1">
      <alignment horizontal="center" vertical="center"/>
    </xf>
    <xf numFmtId="49" fontId="9" fillId="0" borderId="49" xfId="0" applyNumberFormat="1" applyFont="1" applyFill="1" applyBorder="1" applyAlignment="1">
      <alignment horizontal="center" vertical="center"/>
    </xf>
    <xf numFmtId="49" fontId="9" fillId="0" borderId="44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9" fillId="0" borderId="32" xfId="0" applyNumberFormat="1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49" fontId="4" fillId="0" borderId="47" xfId="0" applyNumberFormat="1" applyFont="1" applyFill="1" applyBorder="1" applyAlignment="1">
      <alignment horizontal="center" vertical="center"/>
    </xf>
    <xf numFmtId="49" fontId="4" fillId="0" borderId="46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23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center" vertical="center"/>
    </xf>
    <xf numFmtId="2" fontId="5" fillId="0" borderId="46" xfId="0" applyNumberFormat="1" applyFont="1" applyFill="1" applyBorder="1" applyAlignment="1">
      <alignment horizontal="center" vertical="center"/>
    </xf>
    <xf numFmtId="2" fontId="5" fillId="0" borderId="44" xfId="0" applyNumberFormat="1" applyFont="1" applyFill="1" applyBorder="1" applyAlignment="1">
      <alignment horizontal="center" vertical="center"/>
    </xf>
    <xf numFmtId="49" fontId="5" fillId="0" borderId="46" xfId="0" applyNumberFormat="1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49" fontId="5" fillId="0" borderId="34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/>
    </xf>
    <xf numFmtId="2" fontId="5" fillId="0" borderId="22" xfId="0" applyNumberFormat="1" applyFont="1" applyFill="1" applyBorder="1" applyAlignment="1">
      <alignment horizontal="center" vertical="center"/>
    </xf>
    <xf numFmtId="0" fontId="5" fillId="0" borderId="32" xfId="0" applyNumberFormat="1" applyFont="1" applyFill="1" applyBorder="1" applyAlignment="1">
      <alignment horizontal="center" vertical="center"/>
    </xf>
    <xf numFmtId="0" fontId="5" fillId="0" borderId="3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/>
    </xf>
    <xf numFmtId="49" fontId="4" fillId="2" borderId="27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5" fillId="0" borderId="39" xfId="0" applyNumberFormat="1" applyFont="1" applyFill="1" applyBorder="1" applyAlignment="1">
      <alignment horizontal="center" vertical="center"/>
    </xf>
    <xf numFmtId="14" fontId="5" fillId="0" borderId="28" xfId="0" applyNumberFormat="1" applyFont="1" applyFill="1" applyBorder="1" applyAlignment="1">
      <alignment horizontal="center" vertical="center"/>
    </xf>
    <xf numFmtId="0" fontId="5" fillId="0" borderId="28" xfId="0" applyNumberFormat="1" applyFont="1" applyFill="1" applyBorder="1" applyAlignment="1">
      <alignment horizontal="center" vertical="center"/>
    </xf>
    <xf numFmtId="0" fontId="5" fillId="0" borderId="46" xfId="0" applyNumberFormat="1" applyFont="1" applyFill="1" applyBorder="1" applyAlignment="1">
      <alignment horizontal="center" vertical="center"/>
    </xf>
    <xf numFmtId="0" fontId="5" fillId="0" borderId="45" xfId="0" applyNumberFormat="1" applyFont="1" applyFill="1" applyBorder="1" applyAlignment="1">
      <alignment horizontal="center" vertical="center"/>
    </xf>
    <xf numFmtId="0" fontId="5" fillId="0" borderId="34" xfId="0" applyNumberFormat="1" applyFont="1" applyFill="1" applyBorder="1" applyAlignment="1">
      <alignment horizontal="center" vertical="center"/>
    </xf>
    <xf numFmtId="2" fontId="5" fillId="0" borderId="39" xfId="0" applyNumberFormat="1" applyFont="1" applyFill="1" applyBorder="1" applyAlignment="1">
      <alignment horizontal="center" vertical="center"/>
    </xf>
    <xf numFmtId="49" fontId="6" fillId="0" borderId="39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49" fontId="8" fillId="0" borderId="31" xfId="0" applyNumberFormat="1" applyFont="1" applyFill="1" applyBorder="1" applyAlignment="1">
      <alignment horizontal="center" vertical="center"/>
    </xf>
    <xf numFmtId="49" fontId="8" fillId="0" borderId="29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8" fillId="0" borderId="39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/>
    </xf>
    <xf numFmtId="49" fontId="8" fillId="0" borderId="32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48" xfId="0" applyNumberFormat="1" applyFont="1" applyFill="1" applyBorder="1" applyAlignment="1">
      <alignment horizontal="center" vertical="center"/>
    </xf>
    <xf numFmtId="0" fontId="4" fillId="0" borderId="46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4" fillId="2" borderId="28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/>
    </xf>
    <xf numFmtId="0" fontId="5" fillId="0" borderId="28" xfId="0" applyNumberFormat="1" applyFont="1" applyFill="1" applyBorder="1" applyAlignment="1">
      <alignment horizontal="center" vertical="center"/>
    </xf>
    <xf numFmtId="0" fontId="5" fillId="0" borderId="31" xfId="0" applyNumberFormat="1" applyFont="1" applyFill="1" applyBorder="1" applyAlignment="1">
      <alignment horizontal="center" vertical="center"/>
    </xf>
    <xf numFmtId="0" fontId="5" fillId="0" borderId="32" xfId="0" applyNumberFormat="1" applyFont="1" applyFill="1" applyBorder="1" applyAlignment="1">
      <alignment horizontal="center" vertical="center"/>
    </xf>
    <xf numFmtId="2" fontId="5" fillId="0" borderId="2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23" xfId="0" applyNumberFormat="1" applyFont="1" applyFill="1" applyBorder="1" applyAlignment="1">
      <alignment horizontal="center" vertical="center" wrapText="1"/>
    </xf>
    <xf numFmtId="2" fontId="5" fillId="0" borderId="22" xfId="0" applyNumberFormat="1" applyFont="1" applyFill="1" applyBorder="1" applyAlignment="1">
      <alignment horizontal="center" vertical="center" wrapText="1"/>
    </xf>
    <xf numFmtId="49" fontId="3" fillId="0" borderId="49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50" xfId="0" applyNumberFormat="1" applyFont="1" applyFill="1" applyBorder="1" applyAlignment="1">
      <alignment horizontal="center" vertical="center"/>
    </xf>
    <xf numFmtId="0" fontId="4" fillId="0" borderId="47" xfId="0" applyNumberFormat="1" applyFont="1" applyFill="1" applyBorder="1" applyAlignment="1">
      <alignment horizontal="center" vertical="center"/>
    </xf>
    <xf numFmtId="0" fontId="4" fillId="0" borderId="48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6" xfId="0" applyNumberFormat="1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23" xfId="0" applyNumberFormat="1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center" vertical="center"/>
    </xf>
    <xf numFmtId="49" fontId="5" fillId="0" borderId="43" xfId="0" applyNumberFormat="1" applyFont="1" applyFill="1" applyBorder="1" applyAlignment="1">
      <alignment horizontal="center" vertical="center"/>
    </xf>
    <xf numFmtId="49" fontId="4" fillId="0" borderId="42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5" fillId="0" borderId="50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2" fontId="5" fillId="0" borderId="22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/>
    </xf>
    <xf numFmtId="49" fontId="8" fillId="0" borderId="22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17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3" fillId="0" borderId="15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2" fontId="2" fillId="0" borderId="28" xfId="0" applyNumberFormat="1" applyFont="1" applyFill="1" applyBorder="1" applyAlignment="1">
      <alignment horizontal="center" vertical="center"/>
    </xf>
    <xf numFmtId="2" fontId="2" fillId="0" borderId="31" xfId="0" applyNumberFormat="1" applyFont="1" applyFill="1" applyBorder="1" applyAlignment="1">
      <alignment horizontal="center" vertical="center"/>
    </xf>
    <xf numFmtId="2" fontId="2" fillId="0" borderId="32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2" fillId="0" borderId="33" xfId="0" applyNumberFormat="1" applyFont="1" applyFill="1" applyBorder="1" applyAlignment="1">
      <alignment horizontal="center" vertical="center"/>
    </xf>
    <xf numFmtId="2" fontId="2" fillId="0" borderId="49" xfId="0" applyNumberFormat="1" applyFont="1" applyFill="1" applyBorder="1" applyAlignment="1">
      <alignment horizontal="center" vertical="center"/>
    </xf>
    <xf numFmtId="2" fontId="2" fillId="0" borderId="44" xfId="0" applyNumberFormat="1" applyFont="1" applyFill="1" applyBorder="1" applyAlignment="1">
      <alignment horizontal="center" vertical="center"/>
    </xf>
    <xf numFmtId="2" fontId="2" fillId="0" borderId="34" xfId="0" applyNumberFormat="1" applyFont="1" applyFill="1" applyBorder="1" applyAlignment="1">
      <alignment horizontal="center" vertical="center"/>
    </xf>
    <xf numFmtId="2" fontId="2" fillId="0" borderId="17" xfId="0" applyNumberFormat="1" applyFont="1" applyFill="1" applyBorder="1" applyAlignment="1">
      <alignment horizontal="center" vertical="center"/>
    </xf>
    <xf numFmtId="2" fontId="4" fillId="0" borderId="39" xfId="0" applyNumberFormat="1" applyFont="1" applyFill="1" applyBorder="1" applyAlignment="1">
      <alignment horizontal="center" vertical="center" wrapText="1"/>
    </xf>
    <xf numFmtId="0" fontId="4" fillId="0" borderId="29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5" fillId="0" borderId="16" xfId="0" applyNumberFormat="1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50" xfId="0" applyNumberFormat="1" applyFont="1" applyFill="1" applyBorder="1" applyAlignment="1">
      <alignment horizontal="center" vertical="center"/>
    </xf>
    <xf numFmtId="1" fontId="2" fillId="0" borderId="48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8"/>
  <sheetViews>
    <sheetView tabSelected="1" zoomScalePageLayoutView="75" workbookViewId="0">
      <selection activeCell="B5" sqref="B5:B6"/>
    </sheetView>
  </sheetViews>
  <sheetFormatPr baseColWidth="10" defaultColWidth="10.875" defaultRowHeight="15.75" x14ac:dyDescent="0.25"/>
  <cols>
    <col min="1" max="1" width="12.375" style="1" bestFit="1" customWidth="1"/>
    <col min="2" max="2" width="24.625" style="1" customWidth="1"/>
    <col min="3" max="3" width="14.5" style="1" bestFit="1" customWidth="1"/>
    <col min="4" max="4" width="15.375" style="1" bestFit="1" customWidth="1"/>
    <col min="5" max="8" width="10" style="1" customWidth="1"/>
    <col min="9" max="9" width="11.875" style="1" customWidth="1"/>
    <col min="10" max="16384" width="10.875" style="1"/>
  </cols>
  <sheetData>
    <row r="1" spans="1:10" ht="18.75" x14ac:dyDescent="0.25">
      <c r="A1" s="844" t="s">
        <v>1305</v>
      </c>
      <c r="B1" s="844"/>
      <c r="C1" s="844"/>
      <c r="D1" s="844"/>
      <c r="E1" s="844"/>
      <c r="F1" s="844"/>
      <c r="G1" s="844"/>
      <c r="H1" s="844"/>
      <c r="I1" s="844"/>
      <c r="J1" s="844"/>
    </row>
    <row r="2" spans="1:10" ht="18.75" x14ac:dyDescent="0.25">
      <c r="A2" s="844" t="s">
        <v>1306</v>
      </c>
      <c r="B2" s="844"/>
      <c r="C2" s="844"/>
      <c r="D2" s="844"/>
      <c r="E2" s="844"/>
      <c r="F2" s="844"/>
      <c r="G2" s="844"/>
      <c r="H2" s="844"/>
      <c r="I2" s="844"/>
      <c r="J2" s="844"/>
    </row>
    <row r="3" spans="1:10" ht="21" x14ac:dyDescent="0.25">
      <c r="A3" s="845" t="s">
        <v>1307</v>
      </c>
      <c r="B3" s="845"/>
      <c r="C3" s="845"/>
      <c r="D3" s="845"/>
      <c r="E3" s="845"/>
      <c r="F3" s="845"/>
      <c r="G3" s="845"/>
      <c r="H3" s="845"/>
      <c r="I3" s="845"/>
      <c r="J3" s="845"/>
    </row>
    <row r="4" spans="1:10" ht="16.5" thickBot="1" x14ac:dyDescent="0.3"/>
    <row r="5" spans="1:10" ht="18.75" thickBot="1" x14ac:dyDescent="0.3">
      <c r="A5" s="842" t="s">
        <v>0</v>
      </c>
      <c r="B5" s="38" t="s">
        <v>104</v>
      </c>
      <c r="C5" s="62" t="s">
        <v>176</v>
      </c>
      <c r="D5" s="80" t="s">
        <v>280</v>
      </c>
      <c r="E5" s="200" t="s">
        <v>281</v>
      </c>
      <c r="F5" s="38" t="s">
        <v>282</v>
      </c>
      <c r="G5" s="521" t="s">
        <v>719</v>
      </c>
      <c r="H5" s="681"/>
      <c r="I5" s="738" t="s">
        <v>1302</v>
      </c>
      <c r="J5" s="808"/>
    </row>
    <row r="6" spans="1:10" ht="18.75" thickBot="1" x14ac:dyDescent="0.3">
      <c r="A6" s="843"/>
      <c r="B6" s="39"/>
      <c r="C6" s="63"/>
      <c r="D6" s="81"/>
      <c r="E6" s="201"/>
      <c r="F6" s="39"/>
      <c r="G6" s="522" t="s">
        <v>720</v>
      </c>
      <c r="H6" s="682" t="s">
        <v>1015</v>
      </c>
      <c r="I6" s="739" t="s">
        <v>1303</v>
      </c>
      <c r="J6" s="809" t="s">
        <v>1304</v>
      </c>
    </row>
    <row r="7" spans="1:10" ht="18.75" thickBot="1" x14ac:dyDescent="0.3">
      <c r="A7" s="2" t="s">
        <v>1</v>
      </c>
      <c r="B7" s="31" t="s">
        <v>105</v>
      </c>
      <c r="C7" s="32" t="s">
        <v>177</v>
      </c>
      <c r="D7" s="82">
        <v>1</v>
      </c>
      <c r="E7" s="202">
        <v>4.24</v>
      </c>
      <c r="F7" s="359" t="s">
        <v>283</v>
      </c>
      <c r="G7" s="189">
        <v>1</v>
      </c>
      <c r="H7" s="683">
        <v>2</v>
      </c>
      <c r="I7" s="650">
        <f>SUM(E7:E13)</f>
        <v>32.04</v>
      </c>
      <c r="J7" s="810">
        <v>20</v>
      </c>
    </row>
    <row r="8" spans="1:10" ht="18.75" thickBot="1" x14ac:dyDescent="0.3">
      <c r="A8" s="3"/>
      <c r="B8" s="29"/>
      <c r="C8" s="33"/>
      <c r="D8" s="83">
        <v>2</v>
      </c>
      <c r="E8" s="203">
        <v>2.83</v>
      </c>
      <c r="F8" s="360" t="s">
        <v>284</v>
      </c>
      <c r="G8" s="88">
        <v>3</v>
      </c>
      <c r="H8" s="684">
        <v>4</v>
      </c>
      <c r="I8" s="651"/>
      <c r="J8" s="810"/>
    </row>
    <row r="9" spans="1:10" ht="18.75" thickBot="1" x14ac:dyDescent="0.3">
      <c r="A9" s="3"/>
      <c r="B9" s="29"/>
      <c r="C9" s="33"/>
      <c r="D9" s="83">
        <v>3</v>
      </c>
      <c r="E9" s="203">
        <v>2.57</v>
      </c>
      <c r="F9" s="360" t="s">
        <v>283</v>
      </c>
      <c r="G9" s="88">
        <v>5</v>
      </c>
      <c r="H9" s="684">
        <v>6</v>
      </c>
      <c r="I9" s="651"/>
      <c r="J9" s="810"/>
    </row>
    <row r="10" spans="1:10" ht="18.75" thickBot="1" x14ac:dyDescent="0.3">
      <c r="A10" s="3"/>
      <c r="B10" s="29"/>
      <c r="C10" s="33"/>
      <c r="D10" s="83">
        <v>4</v>
      </c>
      <c r="E10" s="203">
        <v>7.82</v>
      </c>
      <c r="F10" s="360" t="s">
        <v>283</v>
      </c>
      <c r="G10" s="88" t="s">
        <v>721</v>
      </c>
      <c r="H10" s="684" t="s">
        <v>1016</v>
      </c>
      <c r="I10" s="651"/>
      <c r="J10" s="810"/>
    </row>
    <row r="11" spans="1:10" ht="18.75" thickBot="1" x14ac:dyDescent="0.3">
      <c r="A11" s="3"/>
      <c r="B11" s="29"/>
      <c r="C11" s="33"/>
      <c r="D11" s="83">
        <v>5</v>
      </c>
      <c r="E11" s="203">
        <v>2.87</v>
      </c>
      <c r="F11" s="360" t="s">
        <v>283</v>
      </c>
      <c r="G11" s="88">
        <v>11</v>
      </c>
      <c r="H11" s="684">
        <v>12</v>
      </c>
      <c r="I11" s="651"/>
      <c r="J11" s="810"/>
    </row>
    <row r="12" spans="1:10" ht="18.75" thickBot="1" x14ac:dyDescent="0.3">
      <c r="A12" s="3"/>
      <c r="B12" s="29"/>
      <c r="C12" s="33"/>
      <c r="D12" s="83">
        <v>6</v>
      </c>
      <c r="E12" s="203">
        <v>5.99</v>
      </c>
      <c r="F12" s="360" t="s">
        <v>283</v>
      </c>
      <c r="G12" s="88" t="s">
        <v>722</v>
      </c>
      <c r="H12" s="684" t="s">
        <v>1017</v>
      </c>
      <c r="I12" s="651"/>
      <c r="J12" s="810"/>
    </row>
    <row r="13" spans="1:10" ht="18.75" thickBot="1" x14ac:dyDescent="0.3">
      <c r="A13" s="4"/>
      <c r="B13" s="30"/>
      <c r="C13" s="34"/>
      <c r="D13" s="84">
        <v>7</v>
      </c>
      <c r="E13" s="204">
        <v>5.72</v>
      </c>
      <c r="F13" s="361" t="s">
        <v>284</v>
      </c>
      <c r="G13" s="117" t="s">
        <v>723</v>
      </c>
      <c r="H13" s="685" t="s">
        <v>1018</v>
      </c>
      <c r="I13" s="740"/>
      <c r="J13" s="811"/>
    </row>
    <row r="14" spans="1:10" ht="108.75" thickBot="1" x14ac:dyDescent="0.3">
      <c r="A14" s="2" t="s">
        <v>2</v>
      </c>
      <c r="B14" s="31" t="s">
        <v>106</v>
      </c>
      <c r="C14" s="2" t="s">
        <v>178</v>
      </c>
      <c r="D14" s="85">
        <v>1</v>
      </c>
      <c r="E14" s="205">
        <v>18.600000000000001</v>
      </c>
      <c r="F14" s="362" t="s">
        <v>285</v>
      </c>
      <c r="G14" s="166" t="s">
        <v>724</v>
      </c>
      <c r="H14" s="166" t="s">
        <v>1019</v>
      </c>
      <c r="I14" s="741">
        <f>SUM(E14:E21)</f>
        <v>97.210000000000008</v>
      </c>
      <c r="J14" s="812">
        <v>44</v>
      </c>
    </row>
    <row r="15" spans="1:10" ht="108.75" thickBot="1" x14ac:dyDescent="0.3">
      <c r="A15" s="3"/>
      <c r="B15" s="29"/>
      <c r="C15" s="3"/>
      <c r="D15" s="86">
        <v>2</v>
      </c>
      <c r="E15" s="206">
        <v>20.14</v>
      </c>
      <c r="F15" s="363" t="s">
        <v>286</v>
      </c>
      <c r="G15" s="116" t="s">
        <v>725</v>
      </c>
      <c r="H15" s="116" t="s">
        <v>1020</v>
      </c>
      <c r="I15" s="741"/>
      <c r="J15" s="813"/>
    </row>
    <row r="16" spans="1:10" ht="18.75" thickBot="1" x14ac:dyDescent="0.3">
      <c r="A16" s="3"/>
      <c r="B16" s="29"/>
      <c r="C16" s="3"/>
      <c r="D16" s="87">
        <v>3</v>
      </c>
      <c r="E16" s="207">
        <v>13.66</v>
      </c>
      <c r="F16" s="364" t="s">
        <v>284</v>
      </c>
      <c r="G16" s="523" t="s">
        <v>726</v>
      </c>
      <c r="H16" s="523" t="s">
        <v>1021</v>
      </c>
      <c r="I16" s="741"/>
      <c r="J16" s="813"/>
    </row>
    <row r="17" spans="1:10" ht="108.75" thickBot="1" x14ac:dyDescent="0.3">
      <c r="A17" s="3"/>
      <c r="B17" s="29"/>
      <c r="C17" s="3"/>
      <c r="D17" s="87">
        <v>4</v>
      </c>
      <c r="E17" s="207">
        <v>16.399999999999999</v>
      </c>
      <c r="F17" s="363" t="s">
        <v>287</v>
      </c>
      <c r="G17" s="88" t="s">
        <v>727</v>
      </c>
      <c r="H17" s="88" t="s">
        <v>1022</v>
      </c>
      <c r="I17" s="741"/>
      <c r="J17" s="813"/>
    </row>
    <row r="18" spans="1:10" ht="108.75" thickBot="1" x14ac:dyDescent="0.3">
      <c r="A18" s="3"/>
      <c r="B18" s="29"/>
      <c r="C18" s="3"/>
      <c r="D18" s="86">
        <v>5</v>
      </c>
      <c r="E18" s="206">
        <v>10.41</v>
      </c>
      <c r="F18" s="365" t="s">
        <v>288</v>
      </c>
      <c r="G18" s="86" t="s">
        <v>728</v>
      </c>
      <c r="H18" s="86" t="s">
        <v>1023</v>
      </c>
      <c r="I18" s="741"/>
      <c r="J18" s="813"/>
    </row>
    <row r="19" spans="1:10" ht="36.75" thickBot="1" x14ac:dyDescent="0.3">
      <c r="A19" s="3"/>
      <c r="B19" s="29"/>
      <c r="C19" s="3"/>
      <c r="D19" s="88">
        <v>6</v>
      </c>
      <c r="E19" s="208">
        <v>8</v>
      </c>
      <c r="F19" s="366" t="s">
        <v>289</v>
      </c>
      <c r="G19" s="88" t="s">
        <v>729</v>
      </c>
      <c r="H19" s="88" t="s">
        <v>1024</v>
      </c>
      <c r="I19" s="741"/>
      <c r="J19" s="813"/>
    </row>
    <row r="20" spans="1:10" ht="18.75" thickBot="1" x14ac:dyDescent="0.3">
      <c r="A20" s="3"/>
      <c r="B20" s="29"/>
      <c r="C20" s="3"/>
      <c r="D20" s="88">
        <v>7</v>
      </c>
      <c r="E20" s="208">
        <v>8.4</v>
      </c>
      <c r="F20" s="366" t="s">
        <v>290</v>
      </c>
      <c r="G20" s="88" t="s">
        <v>730</v>
      </c>
      <c r="H20" s="88" t="s">
        <v>1025</v>
      </c>
      <c r="I20" s="741"/>
      <c r="J20" s="813"/>
    </row>
    <row r="21" spans="1:10" ht="18.75" thickBot="1" x14ac:dyDescent="0.3">
      <c r="A21" s="4"/>
      <c r="B21" s="30"/>
      <c r="C21" s="4"/>
      <c r="D21" s="89">
        <v>8</v>
      </c>
      <c r="E21" s="209">
        <v>1.6</v>
      </c>
      <c r="F21" s="367" t="s">
        <v>290</v>
      </c>
      <c r="G21" s="89">
        <v>43</v>
      </c>
      <c r="H21" s="89">
        <v>44</v>
      </c>
      <c r="I21" s="742"/>
      <c r="J21" s="814"/>
    </row>
    <row r="22" spans="1:10" ht="18.75" thickBot="1" x14ac:dyDescent="0.3">
      <c r="A22" s="5" t="s">
        <v>3</v>
      </c>
      <c r="B22" s="8" t="s">
        <v>107</v>
      </c>
      <c r="C22" s="31" t="s">
        <v>179</v>
      </c>
      <c r="D22" s="90">
        <v>1</v>
      </c>
      <c r="E22" s="210">
        <v>5.66</v>
      </c>
      <c r="F22" s="368" t="s">
        <v>291</v>
      </c>
      <c r="G22" s="524" t="s">
        <v>731</v>
      </c>
      <c r="H22" s="524" t="s">
        <v>1026</v>
      </c>
      <c r="I22" s="743">
        <f>SUM(E22:E35)</f>
        <v>55.34</v>
      </c>
      <c r="J22" s="815">
        <v>38</v>
      </c>
    </row>
    <row r="23" spans="1:10" ht="18.75" thickBot="1" x14ac:dyDescent="0.3">
      <c r="A23" s="6"/>
      <c r="B23" s="9"/>
      <c r="C23" s="29"/>
      <c r="D23" s="91">
        <v>2</v>
      </c>
      <c r="E23" s="211">
        <v>8.43</v>
      </c>
      <c r="F23" s="369" t="s">
        <v>283</v>
      </c>
      <c r="G23" s="525" t="s">
        <v>732</v>
      </c>
      <c r="H23" s="686" t="s">
        <v>1027</v>
      </c>
      <c r="I23" s="744"/>
      <c r="J23" s="815"/>
    </row>
    <row r="24" spans="1:10" ht="18.75" thickBot="1" x14ac:dyDescent="0.3">
      <c r="A24" s="6"/>
      <c r="B24" s="9"/>
      <c r="C24" s="29"/>
      <c r="D24" s="91">
        <v>3</v>
      </c>
      <c r="E24" s="211">
        <v>2.0299999999999998</v>
      </c>
      <c r="F24" s="369" t="s">
        <v>283</v>
      </c>
      <c r="G24" s="525">
        <v>9</v>
      </c>
      <c r="H24" s="686">
        <v>10</v>
      </c>
      <c r="I24" s="744"/>
      <c r="J24" s="815"/>
    </row>
    <row r="25" spans="1:10" ht="18.75" thickBot="1" x14ac:dyDescent="0.3">
      <c r="A25" s="6"/>
      <c r="B25" s="9"/>
      <c r="C25" s="29"/>
      <c r="D25" s="91">
        <v>4</v>
      </c>
      <c r="E25" s="211">
        <v>6.75</v>
      </c>
      <c r="F25" s="369" t="s">
        <v>283</v>
      </c>
      <c r="G25" s="525" t="s">
        <v>733</v>
      </c>
      <c r="H25" s="686" t="s">
        <v>1028</v>
      </c>
      <c r="I25" s="744"/>
      <c r="J25" s="815"/>
    </row>
    <row r="26" spans="1:10" ht="18.75" thickBot="1" x14ac:dyDescent="0.3">
      <c r="A26" s="6"/>
      <c r="B26" s="9"/>
      <c r="C26" s="29"/>
      <c r="D26" s="91">
        <v>5</v>
      </c>
      <c r="E26" s="211">
        <v>1.26</v>
      </c>
      <c r="F26" s="369" t="s">
        <v>283</v>
      </c>
      <c r="G26" s="525">
        <v>15</v>
      </c>
      <c r="H26" s="686">
        <v>16</v>
      </c>
      <c r="I26" s="744"/>
      <c r="J26" s="815"/>
    </row>
    <row r="27" spans="1:10" ht="18.75" thickBot="1" x14ac:dyDescent="0.3">
      <c r="A27" s="6"/>
      <c r="B27" s="9"/>
      <c r="C27" s="29"/>
      <c r="D27" s="91">
        <v>6</v>
      </c>
      <c r="E27" s="211">
        <v>5.56</v>
      </c>
      <c r="F27" s="369" t="s">
        <v>283</v>
      </c>
      <c r="G27" s="525" t="s">
        <v>734</v>
      </c>
      <c r="H27" s="686" t="s">
        <v>1018</v>
      </c>
      <c r="I27" s="744"/>
      <c r="J27" s="815"/>
    </row>
    <row r="28" spans="1:10" ht="18.75" thickBot="1" x14ac:dyDescent="0.3">
      <c r="A28" s="6"/>
      <c r="B28" s="9"/>
      <c r="C28" s="29"/>
      <c r="D28" s="91">
        <v>7</v>
      </c>
      <c r="E28" s="211">
        <v>1.52</v>
      </c>
      <c r="F28" s="369" t="s">
        <v>283</v>
      </c>
      <c r="G28" s="525" t="s">
        <v>735</v>
      </c>
      <c r="H28" s="686" t="s">
        <v>1029</v>
      </c>
      <c r="I28" s="744"/>
      <c r="J28" s="815"/>
    </row>
    <row r="29" spans="1:10" ht="18.75" thickBot="1" x14ac:dyDescent="0.3">
      <c r="A29" s="6"/>
      <c r="B29" s="9"/>
      <c r="C29" s="29"/>
      <c r="D29" s="91">
        <v>8</v>
      </c>
      <c r="E29" s="211">
        <v>2.36</v>
      </c>
      <c r="F29" s="369" t="s">
        <v>283</v>
      </c>
      <c r="G29" s="525">
        <v>23</v>
      </c>
      <c r="H29" s="686">
        <v>24</v>
      </c>
      <c r="I29" s="744"/>
      <c r="J29" s="815"/>
    </row>
    <row r="30" spans="1:10" ht="18.75" thickBot="1" x14ac:dyDescent="0.3">
      <c r="A30" s="6"/>
      <c r="B30" s="9"/>
      <c r="C30" s="29"/>
      <c r="D30" s="91">
        <v>9</v>
      </c>
      <c r="E30" s="211">
        <v>7.92</v>
      </c>
      <c r="F30" s="369" t="s">
        <v>292</v>
      </c>
      <c r="G30" s="526" t="s">
        <v>736</v>
      </c>
      <c r="H30" s="686" t="s">
        <v>1030</v>
      </c>
      <c r="I30" s="744"/>
      <c r="J30" s="815"/>
    </row>
    <row r="31" spans="1:10" ht="18.75" thickBot="1" x14ac:dyDescent="0.3">
      <c r="A31" s="6"/>
      <c r="B31" s="9"/>
      <c r="C31" s="29"/>
      <c r="D31" s="92">
        <v>10</v>
      </c>
      <c r="E31" s="212">
        <v>2.64</v>
      </c>
      <c r="F31" s="369" t="s">
        <v>283</v>
      </c>
      <c r="G31" s="527" t="s">
        <v>737</v>
      </c>
      <c r="H31" s="537" t="s">
        <v>1031</v>
      </c>
      <c r="I31" s="744"/>
      <c r="J31" s="815"/>
    </row>
    <row r="32" spans="1:10" ht="18.75" thickBot="1" x14ac:dyDescent="0.3">
      <c r="A32" s="6"/>
      <c r="B32" s="9"/>
      <c r="C32" s="29"/>
      <c r="D32" s="92">
        <v>11</v>
      </c>
      <c r="E32" s="212">
        <v>2.89</v>
      </c>
      <c r="F32" s="369" t="s">
        <v>283</v>
      </c>
      <c r="G32" s="527" t="s">
        <v>738</v>
      </c>
      <c r="H32" s="537" t="s">
        <v>1032</v>
      </c>
      <c r="I32" s="744"/>
      <c r="J32" s="815"/>
    </row>
    <row r="33" spans="1:10" ht="108.75" thickBot="1" x14ac:dyDescent="0.3">
      <c r="A33" s="6"/>
      <c r="B33" s="9"/>
      <c r="C33" s="29"/>
      <c r="D33" s="92">
        <v>12</v>
      </c>
      <c r="E33" s="212">
        <v>2.82</v>
      </c>
      <c r="F33" s="369" t="s">
        <v>293</v>
      </c>
      <c r="G33" s="527" t="s">
        <v>739</v>
      </c>
      <c r="H33" s="537" t="s">
        <v>1033</v>
      </c>
      <c r="I33" s="744"/>
      <c r="J33" s="815"/>
    </row>
    <row r="34" spans="1:10" ht="108.75" thickBot="1" x14ac:dyDescent="0.3">
      <c r="A34" s="6"/>
      <c r="B34" s="9"/>
      <c r="C34" s="29"/>
      <c r="D34" s="93">
        <v>13</v>
      </c>
      <c r="E34" s="213">
        <v>2.8</v>
      </c>
      <c r="F34" s="369" t="s">
        <v>294</v>
      </c>
      <c r="G34" s="528" t="s">
        <v>740</v>
      </c>
      <c r="H34" s="687" t="s">
        <v>1034</v>
      </c>
      <c r="I34" s="744"/>
      <c r="J34" s="815"/>
    </row>
    <row r="35" spans="1:10" ht="108.75" thickBot="1" x14ac:dyDescent="0.3">
      <c r="A35" s="7"/>
      <c r="B35" s="10"/>
      <c r="C35" s="30"/>
      <c r="D35" s="94">
        <v>14</v>
      </c>
      <c r="E35" s="214">
        <v>2.7</v>
      </c>
      <c r="F35" s="370" t="s">
        <v>295</v>
      </c>
      <c r="G35" s="529" t="s">
        <v>741</v>
      </c>
      <c r="H35" s="594" t="s">
        <v>1035</v>
      </c>
      <c r="I35" s="745"/>
      <c r="J35" s="816"/>
    </row>
    <row r="36" spans="1:10" ht="72.75" thickBot="1" x14ac:dyDescent="0.3">
      <c r="A36" s="5" t="s">
        <v>4</v>
      </c>
      <c r="B36" s="8" t="s">
        <v>108</v>
      </c>
      <c r="C36" s="5" t="s">
        <v>180</v>
      </c>
      <c r="D36" s="95">
        <v>1</v>
      </c>
      <c r="E36" s="215">
        <v>15.43</v>
      </c>
      <c r="F36" s="371" t="s">
        <v>296</v>
      </c>
      <c r="G36" s="5" t="s">
        <v>742</v>
      </c>
      <c r="H36" s="5" t="s">
        <v>1036</v>
      </c>
      <c r="I36" s="596">
        <f>SUM(E36:E42)</f>
        <v>57.05</v>
      </c>
      <c r="J36" s="817">
        <v>26</v>
      </c>
    </row>
    <row r="37" spans="1:10" ht="36.75" thickBot="1" x14ac:dyDescent="0.3">
      <c r="A37" s="6"/>
      <c r="B37" s="9"/>
      <c r="C37" s="5"/>
      <c r="D37" s="96"/>
      <c r="E37" s="216"/>
      <c r="F37" s="372" t="s">
        <v>297</v>
      </c>
      <c r="G37" s="530"/>
      <c r="H37" s="530"/>
      <c r="I37" s="710"/>
      <c r="J37" s="818"/>
    </row>
    <row r="38" spans="1:10" ht="72.75" thickBot="1" x14ac:dyDescent="0.3">
      <c r="A38" s="6"/>
      <c r="B38" s="9"/>
      <c r="C38" s="5"/>
      <c r="D38" s="97">
        <v>2</v>
      </c>
      <c r="E38" s="217">
        <v>16</v>
      </c>
      <c r="F38" s="373" t="s">
        <v>298</v>
      </c>
      <c r="G38" s="160" t="s">
        <v>743</v>
      </c>
      <c r="H38" s="160" t="s">
        <v>1037</v>
      </c>
      <c r="I38" s="710"/>
      <c r="J38" s="818"/>
    </row>
    <row r="39" spans="1:10" ht="36.75" thickBot="1" x14ac:dyDescent="0.3">
      <c r="A39" s="6"/>
      <c r="B39" s="9"/>
      <c r="C39" s="5"/>
      <c r="D39" s="96"/>
      <c r="E39" s="216"/>
      <c r="F39" s="372" t="s">
        <v>299</v>
      </c>
      <c r="G39" s="530"/>
      <c r="H39" s="530"/>
      <c r="I39" s="710"/>
      <c r="J39" s="818"/>
    </row>
    <row r="40" spans="1:10" ht="54.75" thickBot="1" x14ac:dyDescent="0.3">
      <c r="A40" s="6"/>
      <c r="B40" s="9"/>
      <c r="C40" s="5"/>
      <c r="D40" s="97">
        <v>3</v>
      </c>
      <c r="E40" s="217">
        <v>15.6</v>
      </c>
      <c r="F40" s="373" t="s">
        <v>300</v>
      </c>
      <c r="G40" s="160" t="s">
        <v>744</v>
      </c>
      <c r="H40" s="160" t="s">
        <v>1038</v>
      </c>
      <c r="I40" s="710"/>
      <c r="J40" s="818"/>
    </row>
    <row r="41" spans="1:10" ht="54.75" thickBot="1" x14ac:dyDescent="0.3">
      <c r="A41" s="6"/>
      <c r="B41" s="9"/>
      <c r="C41" s="5"/>
      <c r="D41" s="96"/>
      <c r="E41" s="216"/>
      <c r="F41" s="372" t="s">
        <v>301</v>
      </c>
      <c r="G41" s="530"/>
      <c r="H41" s="530"/>
      <c r="I41" s="710"/>
      <c r="J41" s="818"/>
    </row>
    <row r="42" spans="1:10" ht="18.75" thickBot="1" x14ac:dyDescent="0.3">
      <c r="A42" s="7"/>
      <c r="B42" s="10"/>
      <c r="C42" s="25"/>
      <c r="D42" s="98">
        <v>4</v>
      </c>
      <c r="E42" s="218">
        <v>10.02</v>
      </c>
      <c r="F42" s="374" t="s">
        <v>284</v>
      </c>
      <c r="G42" s="94" t="s">
        <v>745</v>
      </c>
      <c r="H42" s="94" t="s">
        <v>1039</v>
      </c>
      <c r="I42" s="746"/>
      <c r="J42" s="819"/>
    </row>
    <row r="43" spans="1:10" ht="18.75" thickBot="1" x14ac:dyDescent="0.3">
      <c r="A43" s="5" t="s">
        <v>5</v>
      </c>
      <c r="B43" s="8" t="s">
        <v>109</v>
      </c>
      <c r="C43" s="5" t="s">
        <v>181</v>
      </c>
      <c r="D43" s="99">
        <v>1</v>
      </c>
      <c r="E43" s="219">
        <v>3.87</v>
      </c>
      <c r="F43" s="375" t="s">
        <v>284</v>
      </c>
      <c r="G43" s="531">
        <v>1</v>
      </c>
      <c r="H43" s="567">
        <v>2</v>
      </c>
      <c r="I43" s="596">
        <f>SUM(E43:E47)</f>
        <v>31.020000000000003</v>
      </c>
      <c r="J43" s="817">
        <v>14</v>
      </c>
    </row>
    <row r="44" spans="1:10" ht="36.75" thickBot="1" x14ac:dyDescent="0.3">
      <c r="A44" s="6"/>
      <c r="B44" s="9"/>
      <c r="C44" s="6"/>
      <c r="D44" s="97">
        <v>2</v>
      </c>
      <c r="E44" s="217">
        <v>14.21</v>
      </c>
      <c r="F44" s="363" t="s">
        <v>302</v>
      </c>
      <c r="G44" s="532" t="s">
        <v>746</v>
      </c>
      <c r="H44" s="532" t="s">
        <v>1040</v>
      </c>
      <c r="I44" s="596"/>
      <c r="J44" s="818"/>
    </row>
    <row r="45" spans="1:10" ht="54.75" thickBot="1" x14ac:dyDescent="0.3">
      <c r="A45" s="6"/>
      <c r="B45" s="9"/>
      <c r="C45" s="6"/>
      <c r="D45" s="96"/>
      <c r="E45" s="216"/>
      <c r="F45" s="376" t="s">
        <v>303</v>
      </c>
      <c r="G45" s="533"/>
      <c r="H45" s="533"/>
      <c r="I45" s="596"/>
      <c r="J45" s="818"/>
    </row>
    <row r="46" spans="1:10" ht="36.75" thickBot="1" x14ac:dyDescent="0.3">
      <c r="A46" s="6"/>
      <c r="B46" s="9"/>
      <c r="C46" s="6"/>
      <c r="D46" s="97">
        <v>3</v>
      </c>
      <c r="E46" s="217">
        <v>12.94</v>
      </c>
      <c r="F46" s="362" t="s">
        <v>304</v>
      </c>
      <c r="G46" s="532" t="s">
        <v>747</v>
      </c>
      <c r="H46" s="532" t="s">
        <v>1041</v>
      </c>
      <c r="I46" s="596"/>
      <c r="J46" s="818"/>
    </row>
    <row r="47" spans="1:10" ht="36.75" thickBot="1" x14ac:dyDescent="0.3">
      <c r="A47" s="7"/>
      <c r="B47" s="10"/>
      <c r="C47" s="7"/>
      <c r="D47" s="100"/>
      <c r="E47" s="220"/>
      <c r="F47" s="377" t="s">
        <v>305</v>
      </c>
      <c r="G47" s="534"/>
      <c r="H47" s="534"/>
      <c r="I47" s="747"/>
      <c r="J47" s="819"/>
    </row>
    <row r="48" spans="1:10" ht="108.75" thickBot="1" x14ac:dyDescent="0.3">
      <c r="A48" s="5" t="s">
        <v>6</v>
      </c>
      <c r="B48" s="8" t="s">
        <v>110</v>
      </c>
      <c r="C48" s="5" t="s">
        <v>182</v>
      </c>
      <c r="D48" s="95">
        <v>1</v>
      </c>
      <c r="E48" s="215">
        <v>13.13</v>
      </c>
      <c r="F48" s="378" t="s">
        <v>306</v>
      </c>
      <c r="G48" s="535" t="s">
        <v>748</v>
      </c>
      <c r="H48" s="535" t="s">
        <v>1042</v>
      </c>
      <c r="I48" s="650">
        <f>SUM(E48)</f>
        <v>13.13</v>
      </c>
      <c r="J48" s="810">
        <v>6</v>
      </c>
    </row>
    <row r="49" spans="1:10" ht="72.75" thickBot="1" x14ac:dyDescent="0.3">
      <c r="A49" s="6"/>
      <c r="B49" s="9"/>
      <c r="C49" s="6"/>
      <c r="D49" s="101"/>
      <c r="E49" s="221"/>
      <c r="F49" s="379" t="s">
        <v>307</v>
      </c>
      <c r="G49" s="536"/>
      <c r="H49" s="536"/>
      <c r="I49" s="650"/>
      <c r="J49" s="810"/>
    </row>
    <row r="50" spans="1:10" ht="36.75" thickBot="1" x14ac:dyDescent="0.3">
      <c r="A50" s="7"/>
      <c r="B50" s="10"/>
      <c r="C50" s="7"/>
      <c r="D50" s="100"/>
      <c r="E50" s="220"/>
      <c r="F50" s="367" t="s">
        <v>308</v>
      </c>
      <c r="G50" s="534"/>
      <c r="H50" s="534"/>
      <c r="I50" s="748"/>
      <c r="J50" s="811"/>
    </row>
    <row r="51" spans="1:10" ht="36.75" thickBot="1" x14ac:dyDescent="0.3">
      <c r="A51" s="5" t="s">
        <v>7</v>
      </c>
      <c r="B51" s="8" t="s">
        <v>111</v>
      </c>
      <c r="C51" s="8" t="s">
        <v>183</v>
      </c>
      <c r="D51" s="95">
        <v>1</v>
      </c>
      <c r="E51" s="215">
        <v>13.91</v>
      </c>
      <c r="F51" s="375" t="s">
        <v>309</v>
      </c>
      <c r="G51" s="5" t="s">
        <v>749</v>
      </c>
      <c r="H51" s="5" t="s">
        <v>1043</v>
      </c>
      <c r="I51" s="749">
        <f>SUM(E51:E62)</f>
        <v>87.94</v>
      </c>
      <c r="J51" s="2">
        <v>40</v>
      </c>
    </row>
    <row r="52" spans="1:10" ht="54.75" thickBot="1" x14ac:dyDescent="0.3">
      <c r="A52" s="6"/>
      <c r="B52" s="9"/>
      <c r="C52" s="9"/>
      <c r="D52" s="96"/>
      <c r="E52" s="216"/>
      <c r="F52" s="380" t="s">
        <v>310</v>
      </c>
      <c r="G52" s="530"/>
      <c r="H52" s="530"/>
      <c r="I52" s="749"/>
      <c r="J52" s="2"/>
    </row>
    <row r="53" spans="1:10" ht="36.75" thickBot="1" x14ac:dyDescent="0.3">
      <c r="A53" s="6"/>
      <c r="B53" s="9"/>
      <c r="C53" s="9"/>
      <c r="D53" s="91">
        <v>2</v>
      </c>
      <c r="E53" s="222">
        <v>5.93</v>
      </c>
      <c r="F53" s="381" t="s">
        <v>311</v>
      </c>
      <c r="G53" s="537" t="s">
        <v>750</v>
      </c>
      <c r="H53" s="537" t="s">
        <v>1044</v>
      </c>
      <c r="I53" s="749"/>
      <c r="J53" s="2"/>
    </row>
    <row r="54" spans="1:10" ht="54.75" thickBot="1" x14ac:dyDescent="0.3">
      <c r="A54" s="6"/>
      <c r="B54" s="9"/>
      <c r="C54" s="9"/>
      <c r="D54" s="97">
        <v>3</v>
      </c>
      <c r="E54" s="217">
        <v>17.489999999999998</v>
      </c>
      <c r="F54" s="382" t="s">
        <v>312</v>
      </c>
      <c r="G54" s="538" t="s">
        <v>751</v>
      </c>
      <c r="H54" s="160" t="s">
        <v>1045</v>
      </c>
      <c r="I54" s="749"/>
      <c r="J54" s="2"/>
    </row>
    <row r="55" spans="1:10" ht="36.75" thickBot="1" x14ac:dyDescent="0.3">
      <c r="A55" s="6"/>
      <c r="B55" s="9"/>
      <c r="C55" s="9"/>
      <c r="D55" s="96"/>
      <c r="E55" s="216"/>
      <c r="F55" s="380" t="s">
        <v>313</v>
      </c>
      <c r="G55" s="539"/>
      <c r="H55" s="530"/>
      <c r="I55" s="749"/>
      <c r="J55" s="2"/>
    </row>
    <row r="56" spans="1:10" ht="18.75" thickBot="1" x14ac:dyDescent="0.3">
      <c r="A56" s="6"/>
      <c r="B56" s="9"/>
      <c r="C56" s="9"/>
      <c r="D56" s="91">
        <v>4</v>
      </c>
      <c r="E56" s="222">
        <v>3.5</v>
      </c>
      <c r="F56" s="381" t="s">
        <v>284</v>
      </c>
      <c r="G56" s="537" t="s">
        <v>752</v>
      </c>
      <c r="H56" s="537" t="s">
        <v>1046</v>
      </c>
      <c r="I56" s="749"/>
      <c r="J56" s="2"/>
    </row>
    <row r="57" spans="1:10" ht="18.75" thickBot="1" x14ac:dyDescent="0.3">
      <c r="A57" s="6"/>
      <c r="B57" s="9"/>
      <c r="C57" s="9"/>
      <c r="D57" s="91">
        <v>5</v>
      </c>
      <c r="E57" s="222">
        <v>8.98</v>
      </c>
      <c r="F57" s="381" t="s">
        <v>284</v>
      </c>
      <c r="G57" s="537" t="s">
        <v>753</v>
      </c>
      <c r="H57" s="537" t="s">
        <v>1047</v>
      </c>
      <c r="I57" s="749"/>
      <c r="J57" s="2"/>
    </row>
    <row r="58" spans="1:10" ht="18.75" thickBot="1" x14ac:dyDescent="0.3">
      <c r="A58" s="6"/>
      <c r="B58" s="9"/>
      <c r="C58" s="9"/>
      <c r="D58" s="91">
        <v>6</v>
      </c>
      <c r="E58" s="222">
        <v>23.5</v>
      </c>
      <c r="F58" s="381" t="s">
        <v>284</v>
      </c>
      <c r="G58" s="537" t="s">
        <v>754</v>
      </c>
      <c r="H58" s="537" t="s">
        <v>1048</v>
      </c>
      <c r="I58" s="749"/>
      <c r="J58" s="2"/>
    </row>
    <row r="59" spans="1:10" ht="36.75" thickBot="1" x14ac:dyDescent="0.3">
      <c r="A59" s="6"/>
      <c r="B59" s="9"/>
      <c r="C59" s="9"/>
      <c r="D59" s="97">
        <v>7</v>
      </c>
      <c r="E59" s="217">
        <v>14.63</v>
      </c>
      <c r="F59" s="382" t="s">
        <v>314</v>
      </c>
      <c r="G59" s="97" t="s">
        <v>755</v>
      </c>
      <c r="H59" s="97" t="s">
        <v>1049</v>
      </c>
      <c r="I59" s="749"/>
      <c r="J59" s="2"/>
    </row>
    <row r="60" spans="1:10" ht="54.75" thickBot="1" x14ac:dyDescent="0.3">
      <c r="A60" s="6"/>
      <c r="B60" s="9"/>
      <c r="C60" s="9"/>
      <c r="D60" s="101"/>
      <c r="E60" s="221"/>
      <c r="F60" s="383" t="s">
        <v>315</v>
      </c>
      <c r="G60" s="101"/>
      <c r="H60" s="101"/>
      <c r="I60" s="749"/>
      <c r="J60" s="2"/>
    </row>
    <row r="61" spans="1:10" ht="126.75" thickBot="1" x14ac:dyDescent="0.3">
      <c r="A61" s="6"/>
      <c r="B61" s="9"/>
      <c r="C61" s="9"/>
      <c r="D61" s="96"/>
      <c r="E61" s="216"/>
      <c r="F61" s="380" t="s">
        <v>316</v>
      </c>
      <c r="G61" s="96"/>
      <c r="H61" s="96"/>
      <c r="I61" s="749"/>
      <c r="J61" s="2"/>
    </row>
    <row r="62" spans="1:10" ht="144.75" thickBot="1" x14ac:dyDescent="0.3">
      <c r="A62" s="7"/>
      <c r="B62" s="10"/>
      <c r="C62" s="10"/>
      <c r="D62" s="102">
        <v>8</v>
      </c>
      <c r="E62" s="223"/>
      <c r="F62" s="384" t="s">
        <v>317</v>
      </c>
      <c r="G62" s="540"/>
      <c r="H62" s="688"/>
      <c r="I62" s="750"/>
      <c r="J62" s="37"/>
    </row>
    <row r="63" spans="1:10" ht="36.75" thickBot="1" x14ac:dyDescent="0.3">
      <c r="A63" s="8" t="s">
        <v>8</v>
      </c>
      <c r="B63" s="8" t="s">
        <v>111</v>
      </c>
      <c r="C63" s="8" t="s">
        <v>184</v>
      </c>
      <c r="D63" s="95">
        <v>1</v>
      </c>
      <c r="E63" s="215">
        <v>24.41</v>
      </c>
      <c r="F63" s="375" t="s">
        <v>318</v>
      </c>
      <c r="G63" s="5" t="s">
        <v>756</v>
      </c>
      <c r="H63" s="5" t="s">
        <v>1050</v>
      </c>
      <c r="I63" s="8">
        <f>SUM(E63:E75)</f>
        <v>71.72</v>
      </c>
      <c r="J63" s="8">
        <v>32</v>
      </c>
    </row>
    <row r="64" spans="1:10" ht="54.75" thickBot="1" x14ac:dyDescent="0.3">
      <c r="A64" s="9"/>
      <c r="B64" s="9"/>
      <c r="C64" s="8"/>
      <c r="D64" s="101"/>
      <c r="E64" s="221"/>
      <c r="F64" s="383" t="s">
        <v>319</v>
      </c>
      <c r="G64" s="6"/>
      <c r="H64" s="5"/>
      <c r="I64" s="9"/>
      <c r="J64" s="9"/>
    </row>
    <row r="65" spans="1:10" ht="72.75" thickBot="1" x14ac:dyDescent="0.3">
      <c r="A65" s="9"/>
      <c r="B65" s="9"/>
      <c r="C65" s="8"/>
      <c r="D65" s="96"/>
      <c r="E65" s="216"/>
      <c r="F65" s="383" t="s">
        <v>320</v>
      </c>
      <c r="G65" s="530"/>
      <c r="H65" s="5"/>
      <c r="I65" s="9"/>
      <c r="J65" s="9"/>
    </row>
    <row r="66" spans="1:10" ht="54.75" thickBot="1" x14ac:dyDescent="0.3">
      <c r="A66" s="9"/>
      <c r="B66" s="9"/>
      <c r="C66" s="8"/>
      <c r="D66" s="97">
        <v>2</v>
      </c>
      <c r="E66" s="217">
        <v>9.94</v>
      </c>
      <c r="F66" s="382" t="s">
        <v>321</v>
      </c>
      <c r="G66" s="532" t="s">
        <v>733</v>
      </c>
      <c r="H66" s="532" t="s">
        <v>1028</v>
      </c>
      <c r="I66" s="9"/>
      <c r="J66" s="9"/>
    </row>
    <row r="67" spans="1:10" ht="144.75" thickBot="1" x14ac:dyDescent="0.3">
      <c r="A67" s="9"/>
      <c r="B67" s="9"/>
      <c r="C67" s="8"/>
      <c r="D67" s="96"/>
      <c r="E67" s="216"/>
      <c r="F67" s="383" t="s">
        <v>322</v>
      </c>
      <c r="G67" s="533"/>
      <c r="H67" s="533"/>
      <c r="I67" s="9"/>
      <c r="J67" s="9"/>
    </row>
    <row r="68" spans="1:10" ht="72.75" thickBot="1" x14ac:dyDescent="0.3">
      <c r="A68" s="9"/>
      <c r="B68" s="9"/>
      <c r="C68" s="8"/>
      <c r="D68" s="97">
        <v>3</v>
      </c>
      <c r="E68" s="217">
        <v>15.28</v>
      </c>
      <c r="F68" s="382" t="s">
        <v>323</v>
      </c>
      <c r="G68" s="160" t="s">
        <v>757</v>
      </c>
      <c r="H68" s="160" t="s">
        <v>1051</v>
      </c>
      <c r="I68" s="9"/>
      <c r="J68" s="9"/>
    </row>
    <row r="69" spans="1:10" ht="36.75" thickBot="1" x14ac:dyDescent="0.3">
      <c r="A69" s="9"/>
      <c r="B69" s="9"/>
      <c r="C69" s="8"/>
      <c r="D69" s="101"/>
      <c r="E69" s="221"/>
      <c r="F69" s="383" t="s">
        <v>324</v>
      </c>
      <c r="G69" s="6"/>
      <c r="H69" s="6"/>
      <c r="I69" s="9"/>
      <c r="J69" s="9"/>
    </row>
    <row r="70" spans="1:10" ht="36.75" thickBot="1" x14ac:dyDescent="0.3">
      <c r="A70" s="9"/>
      <c r="B70" s="9"/>
      <c r="C70" s="8"/>
      <c r="D70" s="96"/>
      <c r="E70" s="216"/>
      <c r="F70" s="380" t="s">
        <v>325</v>
      </c>
      <c r="G70" s="530"/>
      <c r="H70" s="530"/>
      <c r="I70" s="9"/>
      <c r="J70" s="9"/>
    </row>
    <row r="71" spans="1:10" ht="18.75" thickBot="1" x14ac:dyDescent="0.3">
      <c r="A71" s="9"/>
      <c r="B71" s="9"/>
      <c r="C71" s="8"/>
      <c r="D71" s="91">
        <v>4</v>
      </c>
      <c r="E71" s="224">
        <v>6.21</v>
      </c>
      <c r="F71" s="380" t="s">
        <v>326</v>
      </c>
      <c r="G71" s="541" t="s">
        <v>753</v>
      </c>
      <c r="H71" s="537" t="s">
        <v>1052</v>
      </c>
      <c r="I71" s="9"/>
      <c r="J71" s="9"/>
    </row>
    <row r="72" spans="1:10" ht="18.75" thickBot="1" x14ac:dyDescent="0.3">
      <c r="A72" s="9"/>
      <c r="B72" s="9"/>
      <c r="C72" s="8"/>
      <c r="D72" s="91">
        <v>5</v>
      </c>
      <c r="E72" s="224">
        <v>6.35</v>
      </c>
      <c r="F72" s="381" t="s">
        <v>327</v>
      </c>
      <c r="G72" s="541" t="s">
        <v>736</v>
      </c>
      <c r="H72" s="537" t="s">
        <v>1030</v>
      </c>
      <c r="I72" s="9"/>
      <c r="J72" s="9"/>
    </row>
    <row r="73" spans="1:10" ht="18.75" thickBot="1" x14ac:dyDescent="0.3">
      <c r="A73" s="9"/>
      <c r="B73" s="9"/>
      <c r="C73" s="8"/>
      <c r="D73" s="103">
        <v>6</v>
      </c>
      <c r="E73" s="225">
        <v>5.37</v>
      </c>
      <c r="F73" s="381" t="s">
        <v>327</v>
      </c>
      <c r="G73" s="541" t="s">
        <v>737</v>
      </c>
      <c r="H73" s="537" t="s">
        <v>1031</v>
      </c>
      <c r="I73" s="9"/>
      <c r="J73" s="9"/>
    </row>
    <row r="74" spans="1:10" ht="18.75" thickBot="1" x14ac:dyDescent="0.3">
      <c r="A74" s="9"/>
      <c r="B74" s="9"/>
      <c r="C74" s="8"/>
      <c r="D74" s="87">
        <v>7</v>
      </c>
      <c r="E74" s="226">
        <v>4.16</v>
      </c>
      <c r="F74" s="381" t="s">
        <v>284</v>
      </c>
      <c r="G74" s="541" t="s">
        <v>738</v>
      </c>
      <c r="H74" s="537" t="s">
        <v>1032</v>
      </c>
      <c r="I74" s="9"/>
      <c r="J74" s="9"/>
    </row>
    <row r="75" spans="1:10" ht="144.75" thickBot="1" x14ac:dyDescent="0.3">
      <c r="A75" s="10"/>
      <c r="B75" s="10"/>
      <c r="C75" s="40"/>
      <c r="D75" s="104">
        <v>8</v>
      </c>
      <c r="E75" s="227"/>
      <c r="F75" s="384" t="s">
        <v>328</v>
      </c>
      <c r="G75" s="542"/>
      <c r="H75" s="689"/>
      <c r="I75" s="10"/>
      <c r="J75" s="10"/>
    </row>
    <row r="76" spans="1:10" ht="108.75" thickBot="1" x14ac:dyDescent="0.3">
      <c r="A76" s="5" t="s">
        <v>9</v>
      </c>
      <c r="B76" s="8" t="s">
        <v>112</v>
      </c>
      <c r="C76" s="5" t="s">
        <v>185</v>
      </c>
      <c r="D76" s="105">
        <v>1</v>
      </c>
      <c r="E76" s="228">
        <v>9.01</v>
      </c>
      <c r="F76" s="385" t="s">
        <v>329</v>
      </c>
      <c r="G76" s="543" t="s">
        <v>758</v>
      </c>
      <c r="H76" s="543" t="s">
        <v>1053</v>
      </c>
      <c r="I76" s="751">
        <f>SUM(E76:E94)</f>
        <v>151.76000000000002</v>
      </c>
      <c r="J76" s="815">
        <v>80</v>
      </c>
    </row>
    <row r="77" spans="1:10" ht="18.75" thickBot="1" x14ac:dyDescent="0.3">
      <c r="A77" s="6"/>
      <c r="B77" s="8"/>
      <c r="C77" s="6"/>
      <c r="D77" s="91">
        <v>2</v>
      </c>
      <c r="E77" s="222">
        <v>14.38</v>
      </c>
      <c r="F77" s="380" t="s">
        <v>284</v>
      </c>
      <c r="G77" s="541" t="s">
        <v>759</v>
      </c>
      <c r="H77" s="537" t="s">
        <v>1054</v>
      </c>
      <c r="I77" s="751"/>
      <c r="J77" s="815"/>
    </row>
    <row r="78" spans="1:10" ht="18.75" thickBot="1" x14ac:dyDescent="0.3">
      <c r="A78" s="6"/>
      <c r="B78" s="8"/>
      <c r="C78" s="6"/>
      <c r="D78" s="91">
        <v>3</v>
      </c>
      <c r="E78" s="222">
        <v>16.170000000000002</v>
      </c>
      <c r="F78" s="381" t="s">
        <v>284</v>
      </c>
      <c r="G78" s="541" t="s">
        <v>760</v>
      </c>
      <c r="H78" s="537" t="s">
        <v>1045</v>
      </c>
      <c r="I78" s="751"/>
      <c r="J78" s="815"/>
    </row>
    <row r="79" spans="1:10" ht="18.75" thickBot="1" x14ac:dyDescent="0.3">
      <c r="A79" s="6"/>
      <c r="B79" s="8"/>
      <c r="C79" s="6"/>
      <c r="D79" s="91">
        <v>4</v>
      </c>
      <c r="E79" s="222">
        <v>0.52</v>
      </c>
      <c r="F79" s="381" t="s">
        <v>284</v>
      </c>
      <c r="G79" s="541">
        <v>19</v>
      </c>
      <c r="H79" s="537">
        <v>20</v>
      </c>
      <c r="I79" s="751"/>
      <c r="J79" s="815"/>
    </row>
    <row r="80" spans="1:10" ht="18.75" thickBot="1" x14ac:dyDescent="0.3">
      <c r="A80" s="6"/>
      <c r="B80" s="8"/>
      <c r="C80" s="6"/>
      <c r="D80" s="91">
        <v>5</v>
      </c>
      <c r="E80" s="222">
        <v>1.55</v>
      </c>
      <c r="F80" s="381" t="s">
        <v>284</v>
      </c>
      <c r="G80" s="541">
        <v>21</v>
      </c>
      <c r="H80" s="537">
        <v>22</v>
      </c>
      <c r="I80" s="751"/>
      <c r="J80" s="815"/>
    </row>
    <row r="81" spans="1:10" ht="18.75" thickBot="1" x14ac:dyDescent="0.3">
      <c r="A81" s="6"/>
      <c r="B81" s="8"/>
      <c r="C81" s="6"/>
      <c r="D81" s="91">
        <v>6</v>
      </c>
      <c r="E81" s="222">
        <v>1.81</v>
      </c>
      <c r="F81" s="381" t="s">
        <v>284</v>
      </c>
      <c r="G81" s="541">
        <v>23</v>
      </c>
      <c r="H81" s="537">
        <v>24</v>
      </c>
      <c r="I81" s="751"/>
      <c r="J81" s="815"/>
    </row>
    <row r="82" spans="1:10" ht="18.75" thickBot="1" x14ac:dyDescent="0.3">
      <c r="A82" s="6"/>
      <c r="B82" s="8"/>
      <c r="C82" s="6"/>
      <c r="D82" s="91">
        <v>7</v>
      </c>
      <c r="E82" s="222">
        <v>8.09</v>
      </c>
      <c r="F82" s="381" t="s">
        <v>284</v>
      </c>
      <c r="G82" s="541" t="s">
        <v>736</v>
      </c>
      <c r="H82" s="537" t="s">
        <v>1030</v>
      </c>
      <c r="I82" s="751"/>
      <c r="J82" s="815"/>
    </row>
    <row r="83" spans="1:10" ht="18.75" thickBot="1" x14ac:dyDescent="0.3">
      <c r="A83" s="6"/>
      <c r="B83" s="8"/>
      <c r="C83" s="6"/>
      <c r="D83" s="91">
        <v>8</v>
      </c>
      <c r="E83" s="222">
        <v>19.34</v>
      </c>
      <c r="F83" s="382" t="s">
        <v>284</v>
      </c>
      <c r="G83" s="541" t="s">
        <v>761</v>
      </c>
      <c r="H83" s="537" t="s">
        <v>1055</v>
      </c>
      <c r="I83" s="751"/>
      <c r="J83" s="815"/>
    </row>
    <row r="84" spans="1:10" ht="108.75" thickBot="1" x14ac:dyDescent="0.3">
      <c r="A84" s="6"/>
      <c r="B84" s="8"/>
      <c r="C84" s="6"/>
      <c r="D84" s="103">
        <v>9</v>
      </c>
      <c r="E84" s="229">
        <v>23.9</v>
      </c>
      <c r="F84" s="382" t="s">
        <v>330</v>
      </c>
      <c r="G84" s="538" t="s">
        <v>762</v>
      </c>
      <c r="H84" s="538" t="s">
        <v>1056</v>
      </c>
      <c r="I84" s="751"/>
      <c r="J84" s="815"/>
    </row>
    <row r="85" spans="1:10" ht="90.75" thickBot="1" x14ac:dyDescent="0.3">
      <c r="A85" s="6"/>
      <c r="B85" s="8"/>
      <c r="C85" s="6"/>
      <c r="D85" s="91">
        <v>10</v>
      </c>
      <c r="E85" s="230">
        <v>11.27</v>
      </c>
      <c r="F85" s="381" t="s">
        <v>331</v>
      </c>
      <c r="G85" s="92" t="s">
        <v>763</v>
      </c>
      <c r="H85" s="92" t="s">
        <v>1057</v>
      </c>
      <c r="I85" s="751"/>
      <c r="J85" s="815"/>
    </row>
    <row r="86" spans="1:10" ht="108.75" thickBot="1" x14ac:dyDescent="0.3">
      <c r="A86" s="6"/>
      <c r="B86" s="8"/>
      <c r="C86" s="6"/>
      <c r="D86" s="91">
        <v>11</v>
      </c>
      <c r="E86" s="222">
        <v>6.36</v>
      </c>
      <c r="F86" s="381" t="s">
        <v>332</v>
      </c>
      <c r="G86" s="92" t="s">
        <v>764</v>
      </c>
      <c r="H86" s="92" t="s">
        <v>1058</v>
      </c>
      <c r="I86" s="751"/>
      <c r="J86" s="815"/>
    </row>
    <row r="87" spans="1:10" ht="108.75" thickBot="1" x14ac:dyDescent="0.3">
      <c r="A87" s="6"/>
      <c r="B87" s="8"/>
      <c r="C87" s="6"/>
      <c r="D87" s="91">
        <v>12</v>
      </c>
      <c r="E87" s="222">
        <v>13.46</v>
      </c>
      <c r="F87" s="381" t="s">
        <v>333</v>
      </c>
      <c r="G87" s="92" t="s">
        <v>765</v>
      </c>
      <c r="H87" s="92" t="s">
        <v>1059</v>
      </c>
      <c r="I87" s="751"/>
      <c r="J87" s="815"/>
    </row>
    <row r="88" spans="1:10" ht="18.75" thickBot="1" x14ac:dyDescent="0.3">
      <c r="A88" s="6"/>
      <c r="B88" s="8"/>
      <c r="C88" s="6"/>
      <c r="D88" s="91">
        <v>13</v>
      </c>
      <c r="E88" s="222">
        <v>2.04</v>
      </c>
      <c r="F88" s="381" t="s">
        <v>283</v>
      </c>
      <c r="G88" s="92">
        <v>63</v>
      </c>
      <c r="H88" s="92">
        <v>64</v>
      </c>
      <c r="I88" s="751"/>
      <c r="J88" s="815"/>
    </row>
    <row r="89" spans="1:10" ht="18.75" thickBot="1" x14ac:dyDescent="0.3">
      <c r="A89" s="6"/>
      <c r="B89" s="8"/>
      <c r="C89" s="6"/>
      <c r="D89" s="91">
        <v>14</v>
      </c>
      <c r="E89" s="222">
        <v>3.22</v>
      </c>
      <c r="F89" s="381" t="s">
        <v>283</v>
      </c>
      <c r="G89" s="92">
        <v>65</v>
      </c>
      <c r="H89" s="92">
        <v>66</v>
      </c>
      <c r="I89" s="751"/>
      <c r="J89" s="815"/>
    </row>
    <row r="90" spans="1:10" ht="18.75" thickBot="1" x14ac:dyDescent="0.3">
      <c r="A90" s="6"/>
      <c r="B90" s="8"/>
      <c r="C90" s="6"/>
      <c r="D90" s="91">
        <v>15</v>
      </c>
      <c r="E90" s="222">
        <v>2.06</v>
      </c>
      <c r="F90" s="381" t="s">
        <v>283</v>
      </c>
      <c r="G90" s="92">
        <v>67</v>
      </c>
      <c r="H90" s="92">
        <v>68</v>
      </c>
      <c r="I90" s="751"/>
      <c r="J90" s="815"/>
    </row>
    <row r="91" spans="1:10" ht="18.75" thickBot="1" x14ac:dyDescent="0.3">
      <c r="A91" s="6"/>
      <c r="B91" s="8"/>
      <c r="C91" s="6"/>
      <c r="D91" s="91">
        <v>16</v>
      </c>
      <c r="E91" s="222">
        <v>6.22</v>
      </c>
      <c r="F91" s="381" t="s">
        <v>283</v>
      </c>
      <c r="G91" s="92" t="s">
        <v>766</v>
      </c>
      <c r="H91" s="92" t="s">
        <v>1060</v>
      </c>
      <c r="I91" s="751"/>
      <c r="J91" s="815"/>
    </row>
    <row r="92" spans="1:10" ht="108.75" thickBot="1" x14ac:dyDescent="0.3">
      <c r="A92" s="6"/>
      <c r="B92" s="8"/>
      <c r="C92" s="6"/>
      <c r="D92" s="91">
        <v>17</v>
      </c>
      <c r="E92" s="222">
        <v>6.89</v>
      </c>
      <c r="F92" s="381" t="s">
        <v>334</v>
      </c>
      <c r="G92" s="92" t="s">
        <v>767</v>
      </c>
      <c r="H92" s="92" t="s">
        <v>1061</v>
      </c>
      <c r="I92" s="751"/>
      <c r="J92" s="815"/>
    </row>
    <row r="93" spans="1:10" ht="18.75" thickBot="1" x14ac:dyDescent="0.3">
      <c r="A93" s="6"/>
      <c r="B93" s="8"/>
      <c r="C93" s="6"/>
      <c r="D93" s="91">
        <v>18</v>
      </c>
      <c r="E93" s="222">
        <v>2.13</v>
      </c>
      <c r="F93" s="381" t="s">
        <v>326</v>
      </c>
      <c r="G93" s="92">
        <v>77</v>
      </c>
      <c r="H93" s="92">
        <v>78</v>
      </c>
      <c r="I93" s="751"/>
      <c r="J93" s="815"/>
    </row>
    <row r="94" spans="1:10" ht="18.75" thickBot="1" x14ac:dyDescent="0.3">
      <c r="A94" s="7"/>
      <c r="B94" s="40"/>
      <c r="C94" s="7"/>
      <c r="D94" s="102">
        <v>19</v>
      </c>
      <c r="E94" s="231">
        <v>3.34</v>
      </c>
      <c r="F94" s="384" t="s">
        <v>326</v>
      </c>
      <c r="G94" s="89">
        <v>79</v>
      </c>
      <c r="H94" s="89">
        <v>80</v>
      </c>
      <c r="I94" s="752"/>
      <c r="J94" s="816"/>
    </row>
    <row r="95" spans="1:10" ht="54.75" thickBot="1" x14ac:dyDescent="0.3">
      <c r="A95" s="2" t="s">
        <v>10</v>
      </c>
      <c r="B95" s="31" t="s">
        <v>113</v>
      </c>
      <c r="C95" s="2" t="s">
        <v>186</v>
      </c>
      <c r="D95" s="106">
        <v>1</v>
      </c>
      <c r="E95" s="232">
        <v>18.239999999999998</v>
      </c>
      <c r="F95" s="386" t="s">
        <v>335</v>
      </c>
      <c r="G95" s="2" t="s">
        <v>724</v>
      </c>
      <c r="H95" s="2" t="s">
        <v>1019</v>
      </c>
      <c r="I95" s="749">
        <f>SUM(E95:E99)</f>
        <v>41.58</v>
      </c>
      <c r="J95" s="810">
        <v>18</v>
      </c>
    </row>
    <row r="96" spans="1:10" ht="54.75" thickBot="1" x14ac:dyDescent="0.3">
      <c r="A96" s="3"/>
      <c r="B96" s="29"/>
      <c r="C96" s="3"/>
      <c r="D96" s="107"/>
      <c r="E96" s="233"/>
      <c r="F96" s="387" t="s">
        <v>336</v>
      </c>
      <c r="G96" s="3"/>
      <c r="H96" s="3"/>
      <c r="I96" s="749"/>
      <c r="J96" s="810"/>
    </row>
    <row r="97" spans="1:10" ht="36.75" thickBot="1" x14ac:dyDescent="0.3">
      <c r="A97" s="3"/>
      <c r="B97" s="29"/>
      <c r="C97" s="3"/>
      <c r="D97" s="108"/>
      <c r="E97" s="234"/>
      <c r="F97" s="387" t="s">
        <v>337</v>
      </c>
      <c r="G97" s="183"/>
      <c r="H97" s="183"/>
      <c r="I97" s="749"/>
      <c r="J97" s="810"/>
    </row>
    <row r="98" spans="1:10" ht="108.75" thickBot="1" x14ac:dyDescent="0.3">
      <c r="A98" s="3"/>
      <c r="B98" s="29"/>
      <c r="C98" s="3"/>
      <c r="D98" s="109">
        <v>2</v>
      </c>
      <c r="E98" s="235">
        <v>18.61</v>
      </c>
      <c r="F98" s="388" t="s">
        <v>338</v>
      </c>
      <c r="G98" s="544" t="s">
        <v>768</v>
      </c>
      <c r="H98" s="544" t="s">
        <v>1062</v>
      </c>
      <c r="I98" s="749"/>
      <c r="J98" s="810"/>
    </row>
    <row r="99" spans="1:10" ht="18.75" thickBot="1" x14ac:dyDescent="0.3">
      <c r="A99" s="3"/>
      <c r="B99" s="29"/>
      <c r="C99" s="3"/>
      <c r="D99" s="110">
        <v>3</v>
      </c>
      <c r="E99" s="236">
        <v>4.7300000000000004</v>
      </c>
      <c r="F99" s="366" t="s">
        <v>283</v>
      </c>
      <c r="G99" s="523" t="s">
        <v>769</v>
      </c>
      <c r="H99" s="523" t="s">
        <v>1063</v>
      </c>
      <c r="I99" s="749"/>
      <c r="J99" s="810"/>
    </row>
    <row r="100" spans="1:10" ht="108.75" thickBot="1" x14ac:dyDescent="0.3">
      <c r="A100" s="3"/>
      <c r="B100" s="29"/>
      <c r="C100" s="3"/>
      <c r="D100" s="111">
        <v>4</v>
      </c>
      <c r="E100" s="237">
        <v>10.94</v>
      </c>
      <c r="F100" s="389" t="s">
        <v>339</v>
      </c>
      <c r="G100" s="545" t="s">
        <v>770</v>
      </c>
      <c r="H100" s="545" t="s">
        <v>1064</v>
      </c>
      <c r="I100" s="749"/>
      <c r="J100" s="810"/>
    </row>
    <row r="101" spans="1:10" ht="18.75" thickBot="1" x14ac:dyDescent="0.3">
      <c r="A101" s="4"/>
      <c r="B101" s="30"/>
      <c r="C101" s="4"/>
      <c r="D101" s="112">
        <v>5</v>
      </c>
      <c r="E101" s="238">
        <v>5.24</v>
      </c>
      <c r="F101" s="390" t="s">
        <v>283</v>
      </c>
      <c r="G101" s="546" t="s">
        <v>771</v>
      </c>
      <c r="H101" s="546" t="s">
        <v>1065</v>
      </c>
      <c r="I101" s="750"/>
      <c r="J101" s="811"/>
    </row>
    <row r="102" spans="1:10" ht="108.75" thickBot="1" x14ac:dyDescent="0.3">
      <c r="A102" s="5" t="s">
        <v>11</v>
      </c>
      <c r="B102" s="8" t="s">
        <v>114</v>
      </c>
      <c r="C102" s="5" t="s">
        <v>187</v>
      </c>
      <c r="D102" s="113">
        <v>1</v>
      </c>
      <c r="E102" s="239">
        <v>8.91</v>
      </c>
      <c r="F102" s="391" t="s">
        <v>340</v>
      </c>
      <c r="G102" s="547" t="s">
        <v>772</v>
      </c>
      <c r="H102" s="93" t="s">
        <v>1066</v>
      </c>
      <c r="I102" s="753">
        <f>SUM(E102:E105)</f>
        <v>19.07</v>
      </c>
      <c r="J102" s="817">
        <v>10</v>
      </c>
    </row>
    <row r="103" spans="1:10" ht="90.75" thickBot="1" x14ac:dyDescent="0.3">
      <c r="A103" s="6"/>
      <c r="B103" s="9"/>
      <c r="C103" s="6"/>
      <c r="D103" s="103">
        <v>2</v>
      </c>
      <c r="E103" s="225">
        <v>1.49</v>
      </c>
      <c r="F103" s="391" t="s">
        <v>341</v>
      </c>
      <c r="G103" s="548" t="s">
        <v>773</v>
      </c>
      <c r="H103" s="538" t="s">
        <v>1067</v>
      </c>
      <c r="I103" s="753"/>
      <c r="J103" s="818"/>
    </row>
    <row r="104" spans="1:10" ht="18.75" thickBot="1" x14ac:dyDescent="0.3">
      <c r="A104" s="6"/>
      <c r="B104" s="9"/>
      <c r="C104" s="6"/>
      <c r="D104" s="91">
        <v>3</v>
      </c>
      <c r="E104" s="224">
        <v>4.34</v>
      </c>
      <c r="F104" s="392" t="s">
        <v>284</v>
      </c>
      <c r="G104" s="549">
        <v>13</v>
      </c>
      <c r="H104" s="92">
        <v>14</v>
      </c>
      <c r="I104" s="753"/>
      <c r="J104" s="818"/>
    </row>
    <row r="105" spans="1:10" ht="18.75" thickBot="1" x14ac:dyDescent="0.3">
      <c r="A105" s="7"/>
      <c r="B105" s="10"/>
      <c r="C105" s="7"/>
      <c r="D105" s="98">
        <v>4</v>
      </c>
      <c r="E105" s="223">
        <v>4.33</v>
      </c>
      <c r="F105" s="370" t="s">
        <v>284</v>
      </c>
      <c r="G105" s="550">
        <v>15</v>
      </c>
      <c r="H105" s="94">
        <v>16</v>
      </c>
      <c r="I105" s="754"/>
      <c r="J105" s="819"/>
    </row>
    <row r="106" spans="1:10" ht="108" x14ac:dyDescent="0.25">
      <c r="A106" s="5" t="s">
        <v>12</v>
      </c>
      <c r="B106" s="8" t="s">
        <v>115</v>
      </c>
      <c r="C106" s="5" t="s">
        <v>188</v>
      </c>
      <c r="D106" s="90">
        <v>1</v>
      </c>
      <c r="E106" s="219">
        <v>6.32</v>
      </c>
      <c r="F106" s="393" t="s">
        <v>342</v>
      </c>
      <c r="G106" s="531" t="s">
        <v>774</v>
      </c>
      <c r="H106" s="567" t="s">
        <v>1053</v>
      </c>
      <c r="I106" s="753">
        <f>SUM(E106:E107)</f>
        <v>19.97</v>
      </c>
      <c r="J106" s="817">
        <v>10</v>
      </c>
    </row>
    <row r="107" spans="1:10" ht="18.75" thickBot="1" x14ac:dyDescent="0.3">
      <c r="A107" s="7"/>
      <c r="B107" s="10"/>
      <c r="C107" s="7"/>
      <c r="D107" s="102">
        <v>2</v>
      </c>
      <c r="E107" s="240">
        <v>13.65</v>
      </c>
      <c r="F107" s="367" t="s">
        <v>284</v>
      </c>
      <c r="G107" s="551" t="s">
        <v>775</v>
      </c>
      <c r="H107" s="689" t="s">
        <v>1054</v>
      </c>
      <c r="I107" s="755"/>
      <c r="J107" s="819"/>
    </row>
    <row r="108" spans="1:10" ht="18.75" thickBot="1" x14ac:dyDescent="0.3">
      <c r="A108" s="5" t="s">
        <v>13</v>
      </c>
      <c r="B108" s="8" t="s">
        <v>116</v>
      </c>
      <c r="C108" s="5" t="s">
        <v>189</v>
      </c>
      <c r="D108" s="99">
        <v>1</v>
      </c>
      <c r="E108" s="241">
        <v>15.93</v>
      </c>
      <c r="F108" s="393" t="s">
        <v>284</v>
      </c>
      <c r="G108" s="531" t="s">
        <v>724</v>
      </c>
      <c r="H108" s="567" t="s">
        <v>1019</v>
      </c>
      <c r="I108" s="753">
        <f>SUM(E108:E114)</f>
        <v>98.69</v>
      </c>
      <c r="J108" s="817">
        <v>46</v>
      </c>
    </row>
    <row r="109" spans="1:10" ht="18.75" thickBot="1" x14ac:dyDescent="0.3">
      <c r="A109" s="6"/>
      <c r="B109" s="9"/>
      <c r="C109" s="6"/>
      <c r="D109" s="91">
        <v>2</v>
      </c>
      <c r="E109" s="211">
        <v>18.38</v>
      </c>
      <c r="F109" s="369" t="s">
        <v>284</v>
      </c>
      <c r="G109" s="527" t="s">
        <v>725</v>
      </c>
      <c r="H109" s="537" t="s">
        <v>1020</v>
      </c>
      <c r="I109" s="756"/>
      <c r="J109" s="817"/>
    </row>
    <row r="110" spans="1:10" ht="18.75" thickBot="1" x14ac:dyDescent="0.3">
      <c r="A110" s="6"/>
      <c r="B110" s="9"/>
      <c r="C110" s="6"/>
      <c r="D110" s="91">
        <v>3</v>
      </c>
      <c r="E110" s="211">
        <v>18.39</v>
      </c>
      <c r="F110" s="369" t="s">
        <v>284</v>
      </c>
      <c r="G110" s="527" t="s">
        <v>776</v>
      </c>
      <c r="H110" s="537" t="s">
        <v>1068</v>
      </c>
      <c r="I110" s="756"/>
      <c r="J110" s="817"/>
    </row>
    <row r="111" spans="1:10" ht="18.75" thickBot="1" x14ac:dyDescent="0.3">
      <c r="A111" s="6"/>
      <c r="B111" s="9"/>
      <c r="C111" s="6"/>
      <c r="D111" s="91">
        <v>4</v>
      </c>
      <c r="E111" s="211">
        <v>15.969999999999999</v>
      </c>
      <c r="F111" s="369" t="s">
        <v>284</v>
      </c>
      <c r="G111" s="527" t="s">
        <v>777</v>
      </c>
      <c r="H111" s="537" t="s">
        <v>1069</v>
      </c>
      <c r="I111" s="756"/>
      <c r="J111" s="817"/>
    </row>
    <row r="112" spans="1:10" ht="18.75" thickBot="1" x14ac:dyDescent="0.3">
      <c r="A112" s="6"/>
      <c r="B112" s="9"/>
      <c r="C112" s="6"/>
      <c r="D112" s="91">
        <v>5</v>
      </c>
      <c r="E112" s="211">
        <v>11.02</v>
      </c>
      <c r="F112" s="369" t="s">
        <v>284</v>
      </c>
      <c r="G112" s="527" t="s">
        <v>778</v>
      </c>
      <c r="H112" s="537" t="s">
        <v>1070</v>
      </c>
      <c r="I112" s="756"/>
      <c r="J112" s="817"/>
    </row>
    <row r="113" spans="1:10" ht="18.75" thickBot="1" x14ac:dyDescent="0.3">
      <c r="A113" s="6"/>
      <c r="B113" s="9"/>
      <c r="C113" s="6"/>
      <c r="D113" s="91">
        <v>6</v>
      </c>
      <c r="E113" s="211">
        <v>15</v>
      </c>
      <c r="F113" s="369" t="s">
        <v>327</v>
      </c>
      <c r="G113" s="527" t="s">
        <v>779</v>
      </c>
      <c r="H113" s="537" t="s">
        <v>1071</v>
      </c>
      <c r="I113" s="756"/>
      <c r="J113" s="817"/>
    </row>
    <row r="114" spans="1:10" ht="18.75" thickBot="1" x14ac:dyDescent="0.3">
      <c r="A114" s="7"/>
      <c r="B114" s="10"/>
      <c r="C114" s="7"/>
      <c r="D114" s="114">
        <v>7</v>
      </c>
      <c r="E114" s="242">
        <v>4</v>
      </c>
      <c r="F114" s="370" t="s">
        <v>327</v>
      </c>
      <c r="G114" s="552">
        <v>45</v>
      </c>
      <c r="H114" s="584">
        <v>46</v>
      </c>
      <c r="I114" s="755"/>
      <c r="J114" s="820"/>
    </row>
    <row r="115" spans="1:10" ht="54.75" thickBot="1" x14ac:dyDescent="0.3">
      <c r="A115" s="5" t="s">
        <v>14</v>
      </c>
      <c r="B115" s="8" t="s">
        <v>117</v>
      </c>
      <c r="C115" s="5" t="s">
        <v>190</v>
      </c>
      <c r="D115" s="115">
        <v>1</v>
      </c>
      <c r="E115" s="243">
        <v>0.44</v>
      </c>
      <c r="F115" s="385" t="s">
        <v>343</v>
      </c>
      <c r="G115" s="553">
        <v>1</v>
      </c>
      <c r="H115" s="583">
        <v>2</v>
      </c>
      <c r="I115" s="749">
        <f>SUM(E115:E129)-E121</f>
        <v>205.26</v>
      </c>
      <c r="J115" s="810">
        <v>88</v>
      </c>
    </row>
    <row r="116" spans="1:10" ht="18.75" thickBot="1" x14ac:dyDescent="0.3">
      <c r="A116" s="6"/>
      <c r="B116" s="9"/>
      <c r="C116" s="6"/>
      <c r="D116" s="87">
        <v>2</v>
      </c>
      <c r="E116" s="207">
        <f>10.6+4.4</f>
        <v>15</v>
      </c>
      <c r="F116" s="381" t="s">
        <v>284</v>
      </c>
      <c r="G116" s="527" t="s">
        <v>746</v>
      </c>
      <c r="H116" s="537" t="s">
        <v>1040</v>
      </c>
      <c r="I116" s="757"/>
      <c r="J116" s="810"/>
    </row>
    <row r="117" spans="1:10" ht="18.75" thickBot="1" x14ac:dyDescent="0.3">
      <c r="A117" s="6"/>
      <c r="B117" s="9"/>
      <c r="C117" s="6"/>
      <c r="D117" s="87">
        <v>3</v>
      </c>
      <c r="E117" s="207">
        <f>6.2+8.8</f>
        <v>15</v>
      </c>
      <c r="F117" s="381" t="s">
        <v>284</v>
      </c>
      <c r="G117" s="554" t="s">
        <v>747</v>
      </c>
      <c r="H117" s="523" t="s">
        <v>1072</v>
      </c>
      <c r="I117" s="757"/>
      <c r="J117" s="810"/>
    </row>
    <row r="118" spans="1:10" ht="18.75" thickBot="1" x14ac:dyDescent="0.3">
      <c r="A118" s="6"/>
      <c r="B118" s="9"/>
      <c r="C118" s="6"/>
      <c r="D118" s="87">
        <v>4</v>
      </c>
      <c r="E118" s="207">
        <f>1.8+10.6</f>
        <v>12.4</v>
      </c>
      <c r="F118" s="381" t="s">
        <v>284</v>
      </c>
      <c r="G118" s="554" t="s">
        <v>780</v>
      </c>
      <c r="H118" s="523" t="s">
        <v>1073</v>
      </c>
      <c r="I118" s="757"/>
      <c r="J118" s="810"/>
    </row>
    <row r="119" spans="1:10" ht="18.75" thickBot="1" x14ac:dyDescent="0.3">
      <c r="A119" s="6"/>
      <c r="B119" s="9"/>
      <c r="C119" s="6"/>
      <c r="D119" s="87">
        <v>5</v>
      </c>
      <c r="E119" s="207">
        <f>10.6+5.85</f>
        <v>16.45</v>
      </c>
      <c r="F119" s="381" t="s">
        <v>284</v>
      </c>
      <c r="G119" s="527" t="s">
        <v>781</v>
      </c>
      <c r="H119" s="537" t="s">
        <v>1074</v>
      </c>
      <c r="I119" s="757"/>
      <c r="J119" s="810"/>
    </row>
    <row r="120" spans="1:10" ht="18.75" thickBot="1" x14ac:dyDescent="0.3">
      <c r="A120" s="6"/>
      <c r="B120" s="9"/>
      <c r="C120" s="6"/>
      <c r="D120" s="87">
        <v>6</v>
      </c>
      <c r="E120" s="207">
        <f>5.75+10.7</f>
        <v>16.45</v>
      </c>
      <c r="F120" s="364" t="s">
        <v>284</v>
      </c>
      <c r="G120" s="527" t="s">
        <v>761</v>
      </c>
      <c r="H120" s="537" t="s">
        <v>1055</v>
      </c>
      <c r="I120" s="757"/>
      <c r="J120" s="810"/>
    </row>
    <row r="121" spans="1:10" ht="36.75" thickBot="1" x14ac:dyDescent="0.3">
      <c r="A121" s="6"/>
      <c r="B121" s="9"/>
      <c r="C121" s="6"/>
      <c r="D121" s="87">
        <v>7</v>
      </c>
      <c r="E121" s="207">
        <v>12.53</v>
      </c>
      <c r="F121" s="364" t="s">
        <v>344</v>
      </c>
      <c r="G121" s="527" t="s">
        <v>782</v>
      </c>
      <c r="H121" s="537" t="s">
        <v>1075</v>
      </c>
      <c r="I121" s="757"/>
      <c r="J121" s="810"/>
    </row>
    <row r="122" spans="1:10" ht="18.75" thickBot="1" x14ac:dyDescent="0.3">
      <c r="A122" s="6"/>
      <c r="B122" s="9"/>
      <c r="C122" s="6"/>
      <c r="D122" s="87">
        <v>8</v>
      </c>
      <c r="E122" s="207">
        <f>5.97+9.39</f>
        <v>15.36</v>
      </c>
      <c r="F122" s="364" t="s">
        <v>283</v>
      </c>
      <c r="G122" s="527" t="s">
        <v>783</v>
      </c>
      <c r="H122" s="537" t="s">
        <v>1076</v>
      </c>
      <c r="I122" s="757"/>
      <c r="J122" s="810"/>
    </row>
    <row r="123" spans="1:10" ht="18.75" thickBot="1" x14ac:dyDescent="0.3">
      <c r="A123" s="6"/>
      <c r="B123" s="9"/>
      <c r="C123" s="6"/>
      <c r="D123" s="87">
        <v>9</v>
      </c>
      <c r="E123" s="207">
        <f>9.21+1.01</f>
        <v>10.220000000000001</v>
      </c>
      <c r="F123" s="364" t="s">
        <v>283</v>
      </c>
      <c r="G123" s="527" t="s">
        <v>784</v>
      </c>
      <c r="H123" s="537" t="s">
        <v>1077</v>
      </c>
      <c r="I123" s="757"/>
      <c r="J123" s="810"/>
    </row>
    <row r="124" spans="1:10" ht="18.75" thickBot="1" x14ac:dyDescent="0.3">
      <c r="A124" s="6"/>
      <c r="B124" s="9"/>
      <c r="C124" s="6"/>
      <c r="D124" s="91">
        <v>10</v>
      </c>
      <c r="E124" s="211">
        <v>15</v>
      </c>
      <c r="F124" s="381" t="s">
        <v>283</v>
      </c>
      <c r="G124" s="537" t="s">
        <v>785</v>
      </c>
      <c r="H124" s="541" t="s">
        <v>1078</v>
      </c>
      <c r="I124" s="757"/>
      <c r="J124" s="810"/>
    </row>
    <row r="125" spans="1:10" ht="18.75" thickBot="1" x14ac:dyDescent="0.3">
      <c r="A125" s="6"/>
      <c r="B125" s="9"/>
      <c r="C125" s="6"/>
      <c r="D125" s="87">
        <v>11</v>
      </c>
      <c r="E125" s="207">
        <v>13.19</v>
      </c>
      <c r="F125" s="381" t="s">
        <v>283</v>
      </c>
      <c r="G125" s="537" t="s">
        <v>786</v>
      </c>
      <c r="H125" s="541" t="s">
        <v>1079</v>
      </c>
      <c r="I125" s="757"/>
      <c r="J125" s="810"/>
    </row>
    <row r="126" spans="1:10" ht="18.75" thickBot="1" x14ac:dyDescent="0.3">
      <c r="A126" s="6"/>
      <c r="B126" s="9"/>
      <c r="C126" s="6"/>
      <c r="D126" s="87">
        <v>12</v>
      </c>
      <c r="E126" s="207">
        <v>15</v>
      </c>
      <c r="F126" s="381" t="s">
        <v>283</v>
      </c>
      <c r="G126" s="537" t="s">
        <v>787</v>
      </c>
      <c r="H126" s="541" t="s">
        <v>1080</v>
      </c>
      <c r="I126" s="757"/>
      <c r="J126" s="810"/>
    </row>
    <row r="127" spans="1:10" ht="18.75" thickBot="1" x14ac:dyDescent="0.3">
      <c r="A127" s="6"/>
      <c r="B127" s="9"/>
      <c r="C127" s="6"/>
      <c r="D127" s="87">
        <v>13</v>
      </c>
      <c r="E127" s="207">
        <v>10.46</v>
      </c>
      <c r="F127" s="381" t="s">
        <v>283</v>
      </c>
      <c r="G127" s="537" t="s">
        <v>788</v>
      </c>
      <c r="H127" s="541" t="s">
        <v>1081</v>
      </c>
      <c r="I127" s="757"/>
      <c r="J127" s="810"/>
    </row>
    <row r="128" spans="1:10" ht="18.75" thickBot="1" x14ac:dyDescent="0.3">
      <c r="A128" s="6"/>
      <c r="B128" s="9"/>
      <c r="C128" s="6"/>
      <c r="D128" s="116">
        <v>14</v>
      </c>
      <c r="E128" s="244">
        <v>25.22</v>
      </c>
      <c r="F128" s="382" t="s">
        <v>326</v>
      </c>
      <c r="G128" s="555" t="s">
        <v>789</v>
      </c>
      <c r="H128" s="690" t="s">
        <v>1082</v>
      </c>
      <c r="I128" s="757"/>
      <c r="J128" s="810"/>
    </row>
    <row r="129" spans="1:10" ht="18.75" thickBot="1" x14ac:dyDescent="0.3">
      <c r="A129" s="7"/>
      <c r="B129" s="10"/>
      <c r="C129" s="7"/>
      <c r="D129" s="117">
        <v>15</v>
      </c>
      <c r="E129" s="245">
        <v>25.07</v>
      </c>
      <c r="F129" s="394" t="s">
        <v>326</v>
      </c>
      <c r="G129" s="556" t="s">
        <v>790</v>
      </c>
      <c r="H129" s="691" t="s">
        <v>1083</v>
      </c>
      <c r="I129" s="758"/>
      <c r="J129" s="811"/>
    </row>
    <row r="130" spans="1:10" ht="90.75" thickBot="1" x14ac:dyDescent="0.3">
      <c r="A130" s="5" t="s">
        <v>15</v>
      </c>
      <c r="B130" s="8" t="s">
        <v>117</v>
      </c>
      <c r="C130" s="5" t="s">
        <v>191</v>
      </c>
      <c r="D130" s="99">
        <v>1</v>
      </c>
      <c r="E130" s="241">
        <v>23.55</v>
      </c>
      <c r="F130" s="393" t="s">
        <v>345</v>
      </c>
      <c r="G130" s="531" t="s">
        <v>791</v>
      </c>
      <c r="H130" s="567" t="s">
        <v>1084</v>
      </c>
      <c r="I130" s="753">
        <f>SUM(E130:E142)</f>
        <v>191.08</v>
      </c>
      <c r="J130" s="817">
        <v>90</v>
      </c>
    </row>
    <row r="131" spans="1:10" ht="90.75" thickBot="1" x14ac:dyDescent="0.3">
      <c r="A131" s="6"/>
      <c r="B131" s="9"/>
      <c r="C131" s="6"/>
      <c r="D131" s="91">
        <v>2</v>
      </c>
      <c r="E131" s="211">
        <v>22.93</v>
      </c>
      <c r="F131" s="369" t="s">
        <v>346</v>
      </c>
      <c r="G131" s="527" t="s">
        <v>792</v>
      </c>
      <c r="H131" s="537" t="s">
        <v>1085</v>
      </c>
      <c r="I131" s="753"/>
      <c r="J131" s="818"/>
    </row>
    <row r="132" spans="1:10" ht="18.75" thickBot="1" x14ac:dyDescent="0.3">
      <c r="A132" s="6"/>
      <c r="B132" s="9"/>
      <c r="C132" s="6"/>
      <c r="D132" s="87">
        <v>3</v>
      </c>
      <c r="E132" s="207">
        <v>16.5</v>
      </c>
      <c r="F132" s="369" t="s">
        <v>284</v>
      </c>
      <c r="G132" s="527" t="s">
        <v>793</v>
      </c>
      <c r="H132" s="537" t="s">
        <v>1086</v>
      </c>
      <c r="I132" s="753"/>
      <c r="J132" s="818"/>
    </row>
    <row r="133" spans="1:10" ht="18.75" thickBot="1" x14ac:dyDescent="0.3">
      <c r="A133" s="6"/>
      <c r="B133" s="9"/>
      <c r="C133" s="6"/>
      <c r="D133" s="87">
        <v>4</v>
      </c>
      <c r="E133" s="207">
        <v>16.5</v>
      </c>
      <c r="F133" s="369" t="s">
        <v>284</v>
      </c>
      <c r="G133" s="527" t="s">
        <v>761</v>
      </c>
      <c r="H133" s="537" t="s">
        <v>1087</v>
      </c>
      <c r="I133" s="753"/>
      <c r="J133" s="818"/>
    </row>
    <row r="134" spans="1:10" ht="18.75" thickBot="1" x14ac:dyDescent="0.3">
      <c r="A134" s="6"/>
      <c r="B134" s="9"/>
      <c r="C134" s="6"/>
      <c r="D134" s="87">
        <v>5</v>
      </c>
      <c r="E134" s="207">
        <v>16.5</v>
      </c>
      <c r="F134" s="369" t="s">
        <v>284</v>
      </c>
      <c r="G134" s="527" t="s">
        <v>794</v>
      </c>
      <c r="H134" s="537" t="s">
        <v>1088</v>
      </c>
      <c r="I134" s="753"/>
      <c r="J134" s="818"/>
    </row>
    <row r="135" spans="1:10" ht="18.75" thickBot="1" x14ac:dyDescent="0.3">
      <c r="A135" s="6"/>
      <c r="B135" s="9"/>
      <c r="C135" s="6"/>
      <c r="D135" s="91">
        <v>6</v>
      </c>
      <c r="E135" s="211">
        <v>16.5</v>
      </c>
      <c r="F135" s="369" t="s">
        <v>284</v>
      </c>
      <c r="G135" s="527" t="s">
        <v>795</v>
      </c>
      <c r="H135" s="537" t="s">
        <v>1089</v>
      </c>
      <c r="I135" s="753"/>
      <c r="J135" s="818"/>
    </row>
    <row r="136" spans="1:10" ht="18.75" thickBot="1" x14ac:dyDescent="0.3">
      <c r="A136" s="6"/>
      <c r="B136" s="9"/>
      <c r="C136" s="6"/>
      <c r="D136" s="91">
        <v>7</v>
      </c>
      <c r="E136" s="211">
        <v>16.600000000000001</v>
      </c>
      <c r="F136" s="369" t="s">
        <v>284</v>
      </c>
      <c r="G136" s="527" t="s">
        <v>796</v>
      </c>
      <c r="H136" s="537" t="s">
        <v>1090</v>
      </c>
      <c r="I136" s="753"/>
      <c r="J136" s="818"/>
    </row>
    <row r="137" spans="1:10" ht="18.75" thickBot="1" x14ac:dyDescent="0.3">
      <c r="A137" s="6"/>
      <c r="B137" s="9"/>
      <c r="C137" s="6"/>
      <c r="D137" s="91">
        <v>8</v>
      </c>
      <c r="E137" s="211">
        <v>4</v>
      </c>
      <c r="F137" s="369" t="s">
        <v>290</v>
      </c>
      <c r="G137" s="527">
        <v>61</v>
      </c>
      <c r="H137" s="537">
        <v>62</v>
      </c>
      <c r="I137" s="753"/>
      <c r="J137" s="818"/>
    </row>
    <row r="138" spans="1:10" ht="18.75" thickBot="1" x14ac:dyDescent="0.3">
      <c r="A138" s="6"/>
      <c r="B138" s="9"/>
      <c r="C138" s="6"/>
      <c r="D138" s="87">
        <v>9</v>
      </c>
      <c r="E138" s="207">
        <v>4.21</v>
      </c>
      <c r="F138" s="369" t="s">
        <v>290</v>
      </c>
      <c r="G138" s="527">
        <v>63</v>
      </c>
      <c r="H138" s="537">
        <v>64</v>
      </c>
      <c r="I138" s="753"/>
      <c r="J138" s="818"/>
    </row>
    <row r="139" spans="1:10" ht="18.75" thickBot="1" x14ac:dyDescent="0.3">
      <c r="A139" s="6"/>
      <c r="B139" s="9"/>
      <c r="C139" s="6"/>
      <c r="D139" s="91">
        <v>10</v>
      </c>
      <c r="E139" s="211">
        <v>17</v>
      </c>
      <c r="F139" s="381" t="s">
        <v>283</v>
      </c>
      <c r="G139" s="527" t="s">
        <v>797</v>
      </c>
      <c r="H139" s="537" t="s">
        <v>1091</v>
      </c>
      <c r="I139" s="753"/>
      <c r="J139" s="818"/>
    </row>
    <row r="140" spans="1:10" ht="18.75" thickBot="1" x14ac:dyDescent="0.3">
      <c r="A140" s="6"/>
      <c r="B140" s="9"/>
      <c r="C140" s="6"/>
      <c r="D140" s="91">
        <v>11</v>
      </c>
      <c r="E140" s="211">
        <v>17</v>
      </c>
      <c r="F140" s="381" t="s">
        <v>283</v>
      </c>
      <c r="G140" s="527" t="s">
        <v>798</v>
      </c>
      <c r="H140" s="537" t="s">
        <v>1092</v>
      </c>
      <c r="I140" s="753"/>
      <c r="J140" s="818"/>
    </row>
    <row r="141" spans="1:10" ht="90.75" thickBot="1" x14ac:dyDescent="0.3">
      <c r="A141" s="6"/>
      <c r="B141" s="9"/>
      <c r="C141" s="6"/>
      <c r="D141" s="91">
        <v>12</v>
      </c>
      <c r="E141" s="211">
        <v>13.39</v>
      </c>
      <c r="F141" s="381" t="s">
        <v>347</v>
      </c>
      <c r="G141" s="527" t="s">
        <v>799</v>
      </c>
      <c r="H141" s="537" t="s">
        <v>1093</v>
      </c>
      <c r="I141" s="753"/>
      <c r="J141" s="818"/>
    </row>
    <row r="142" spans="1:10" ht="18.75" thickBot="1" x14ac:dyDescent="0.3">
      <c r="A142" s="7"/>
      <c r="B142" s="10"/>
      <c r="C142" s="7"/>
      <c r="D142" s="98">
        <v>13</v>
      </c>
      <c r="E142" s="246">
        <v>6.4</v>
      </c>
      <c r="F142" s="394" t="s">
        <v>283</v>
      </c>
      <c r="G142" s="529" t="s">
        <v>800</v>
      </c>
      <c r="H142" s="594" t="s">
        <v>1094</v>
      </c>
      <c r="I142" s="754"/>
      <c r="J142" s="819"/>
    </row>
    <row r="143" spans="1:10" ht="18" x14ac:dyDescent="0.25">
      <c r="A143" s="5" t="s">
        <v>16</v>
      </c>
      <c r="B143" s="8" t="s">
        <v>118</v>
      </c>
      <c r="C143" s="5" t="s">
        <v>192</v>
      </c>
      <c r="D143" s="90">
        <v>1</v>
      </c>
      <c r="E143" s="247">
        <v>17.399999999999999</v>
      </c>
      <c r="F143" s="395" t="s">
        <v>290</v>
      </c>
      <c r="G143" s="531" t="s">
        <v>801</v>
      </c>
      <c r="H143" s="567" t="s">
        <v>1095</v>
      </c>
      <c r="I143" s="596">
        <f>SUM(E143:E146)</f>
        <v>48.95</v>
      </c>
      <c r="J143" s="5">
        <v>22</v>
      </c>
    </row>
    <row r="144" spans="1:10" ht="18" x14ac:dyDescent="0.25">
      <c r="A144" s="6"/>
      <c r="B144" s="9"/>
      <c r="C144" s="6"/>
      <c r="D144" s="118">
        <v>2</v>
      </c>
      <c r="E144" s="207">
        <v>4.71</v>
      </c>
      <c r="F144" s="396" t="s">
        <v>284</v>
      </c>
      <c r="G144" s="557" t="s">
        <v>802</v>
      </c>
      <c r="H144" s="692" t="s">
        <v>1096</v>
      </c>
      <c r="I144" s="710"/>
      <c r="J144" s="6"/>
    </row>
    <row r="145" spans="1:10" ht="18" x14ac:dyDescent="0.25">
      <c r="A145" s="6"/>
      <c r="B145" s="9"/>
      <c r="C145" s="6"/>
      <c r="D145" s="118">
        <v>3</v>
      </c>
      <c r="E145" s="207">
        <v>12.84</v>
      </c>
      <c r="F145" s="396" t="s">
        <v>284</v>
      </c>
      <c r="G145" s="557" t="s">
        <v>803</v>
      </c>
      <c r="H145" s="692" t="s">
        <v>1097</v>
      </c>
      <c r="I145" s="710"/>
      <c r="J145" s="6"/>
    </row>
    <row r="146" spans="1:10" ht="18.75" thickBot="1" x14ac:dyDescent="0.3">
      <c r="A146" s="7"/>
      <c r="B146" s="10"/>
      <c r="C146" s="7"/>
      <c r="D146" s="119">
        <v>4</v>
      </c>
      <c r="E146" s="242">
        <v>14</v>
      </c>
      <c r="F146" s="397" t="s">
        <v>284</v>
      </c>
      <c r="G146" s="558" t="s">
        <v>726</v>
      </c>
      <c r="H146" s="693" t="s">
        <v>1021</v>
      </c>
      <c r="I146" s="746"/>
      <c r="J146" s="7"/>
    </row>
    <row r="147" spans="1:10" ht="72.75" thickBot="1" x14ac:dyDescent="0.3">
      <c r="A147" s="11" t="s">
        <v>17</v>
      </c>
      <c r="B147" s="14" t="s">
        <v>119</v>
      </c>
      <c r="C147" s="11" t="s">
        <v>193</v>
      </c>
      <c r="D147" s="120">
        <v>1</v>
      </c>
      <c r="E147" s="215">
        <v>20.28</v>
      </c>
      <c r="F147" s="398" t="s">
        <v>348</v>
      </c>
      <c r="G147" s="11" t="s">
        <v>804</v>
      </c>
      <c r="H147" s="11" t="s">
        <v>1019</v>
      </c>
      <c r="I147" s="753">
        <f>SUM(E147:E156)</f>
        <v>96.22</v>
      </c>
      <c r="J147" s="817">
        <v>46</v>
      </c>
    </row>
    <row r="148" spans="1:10" ht="36.75" thickBot="1" x14ac:dyDescent="0.3">
      <c r="A148" s="12"/>
      <c r="B148" s="15"/>
      <c r="C148" s="12"/>
      <c r="D148" s="121"/>
      <c r="E148" s="216"/>
      <c r="F148" s="399" t="s">
        <v>349</v>
      </c>
      <c r="G148" s="559"/>
      <c r="H148" s="559"/>
      <c r="I148" s="753"/>
      <c r="J148" s="817"/>
    </row>
    <row r="149" spans="1:10" ht="54.75" thickBot="1" x14ac:dyDescent="0.3">
      <c r="A149" s="12"/>
      <c r="B149" s="15"/>
      <c r="C149" s="12"/>
      <c r="D149" s="122">
        <v>2</v>
      </c>
      <c r="E149" s="211">
        <v>10.55</v>
      </c>
      <c r="F149" s="399" t="s">
        <v>350</v>
      </c>
      <c r="G149" s="127" t="s">
        <v>805</v>
      </c>
      <c r="H149" s="127" t="s">
        <v>1072</v>
      </c>
      <c r="I149" s="753"/>
      <c r="J149" s="817"/>
    </row>
    <row r="150" spans="1:10" ht="54.75" thickBot="1" x14ac:dyDescent="0.3">
      <c r="A150" s="12"/>
      <c r="B150" s="15"/>
      <c r="C150" s="12"/>
      <c r="D150" s="123">
        <v>3</v>
      </c>
      <c r="E150" s="217">
        <v>21.67</v>
      </c>
      <c r="F150" s="399" t="s">
        <v>351</v>
      </c>
      <c r="G150" s="532" t="s">
        <v>806</v>
      </c>
      <c r="H150" s="532" t="s">
        <v>1098</v>
      </c>
      <c r="I150" s="753"/>
      <c r="J150" s="817"/>
    </row>
    <row r="151" spans="1:10" ht="36.75" thickBot="1" x14ac:dyDescent="0.3">
      <c r="A151" s="12"/>
      <c r="B151" s="15"/>
      <c r="C151" s="12"/>
      <c r="D151" s="121"/>
      <c r="E151" s="216"/>
      <c r="F151" s="399" t="s">
        <v>352</v>
      </c>
      <c r="G151" s="533"/>
      <c r="H151" s="533"/>
      <c r="I151" s="753"/>
      <c r="J151" s="817"/>
    </row>
    <row r="152" spans="1:10" ht="54.75" thickBot="1" x14ac:dyDescent="0.3">
      <c r="A152" s="12"/>
      <c r="B152" s="15"/>
      <c r="C152" s="12"/>
      <c r="D152" s="122">
        <v>4</v>
      </c>
      <c r="E152" s="211">
        <v>11.17</v>
      </c>
      <c r="F152" s="400" t="s">
        <v>353</v>
      </c>
      <c r="G152" s="127" t="s">
        <v>807</v>
      </c>
      <c r="H152" s="127" t="s">
        <v>1099</v>
      </c>
      <c r="I152" s="753"/>
      <c r="J152" s="817"/>
    </row>
    <row r="153" spans="1:10" ht="54.75" thickBot="1" x14ac:dyDescent="0.3">
      <c r="A153" s="12"/>
      <c r="B153" s="15"/>
      <c r="C153" s="12"/>
      <c r="D153" s="123">
        <v>5</v>
      </c>
      <c r="E153" s="217">
        <v>16.649999999999999</v>
      </c>
      <c r="F153" s="401" t="s">
        <v>354</v>
      </c>
      <c r="G153" s="532" t="s">
        <v>808</v>
      </c>
      <c r="H153" s="532" t="s">
        <v>1100</v>
      </c>
      <c r="I153" s="753"/>
      <c r="J153" s="817"/>
    </row>
    <row r="154" spans="1:10" ht="54.75" thickBot="1" x14ac:dyDescent="0.3">
      <c r="A154" s="12"/>
      <c r="B154" s="15"/>
      <c r="C154" s="12"/>
      <c r="D154" s="121"/>
      <c r="E154" s="216"/>
      <c r="F154" s="399" t="s">
        <v>355</v>
      </c>
      <c r="G154" s="533"/>
      <c r="H154" s="533"/>
      <c r="I154" s="753"/>
      <c r="J154" s="817"/>
    </row>
    <row r="155" spans="1:10" ht="36.75" thickBot="1" x14ac:dyDescent="0.3">
      <c r="A155" s="12"/>
      <c r="B155" s="15"/>
      <c r="C155" s="12"/>
      <c r="D155" s="122">
        <v>6</v>
      </c>
      <c r="E155" s="211">
        <v>6</v>
      </c>
      <c r="F155" s="400" t="s">
        <v>311</v>
      </c>
      <c r="G155" s="537" t="s">
        <v>730</v>
      </c>
      <c r="H155" s="537" t="s">
        <v>1025</v>
      </c>
      <c r="I155" s="753"/>
      <c r="J155" s="817"/>
    </row>
    <row r="156" spans="1:10" ht="36.75" thickBot="1" x14ac:dyDescent="0.3">
      <c r="A156" s="13"/>
      <c r="B156" s="16"/>
      <c r="C156" s="13"/>
      <c r="D156" s="124">
        <v>7</v>
      </c>
      <c r="E156" s="248">
        <v>9.9</v>
      </c>
      <c r="F156" s="402" t="s">
        <v>311</v>
      </c>
      <c r="G156" s="560" t="s">
        <v>809</v>
      </c>
      <c r="H156" s="560" t="s">
        <v>1101</v>
      </c>
      <c r="I156" s="754"/>
      <c r="J156" s="820"/>
    </row>
    <row r="157" spans="1:10" ht="18.75" thickBot="1" x14ac:dyDescent="0.3">
      <c r="A157" s="14" t="s">
        <v>18</v>
      </c>
      <c r="B157" s="14" t="s">
        <v>120</v>
      </c>
      <c r="C157" s="11" t="s">
        <v>194</v>
      </c>
      <c r="D157" s="125">
        <v>1</v>
      </c>
      <c r="E157" s="241">
        <v>18.21</v>
      </c>
      <c r="F157" s="403" t="s">
        <v>284</v>
      </c>
      <c r="G157" s="561" t="s">
        <v>804</v>
      </c>
      <c r="H157" s="694" t="s">
        <v>1019</v>
      </c>
      <c r="I157" s="749">
        <f>SUM(E157:E168)</f>
        <v>93.65</v>
      </c>
      <c r="J157" s="821">
        <v>44</v>
      </c>
    </row>
    <row r="158" spans="1:10" ht="18.75" thickBot="1" x14ac:dyDescent="0.3">
      <c r="A158" s="15"/>
      <c r="B158" s="15"/>
      <c r="C158" s="12"/>
      <c r="D158" s="126">
        <v>2</v>
      </c>
      <c r="E158" s="249">
        <v>13.59</v>
      </c>
      <c r="F158" s="404" t="s">
        <v>284</v>
      </c>
      <c r="G158" s="562" t="s">
        <v>747</v>
      </c>
      <c r="H158" s="695" t="s">
        <v>1072</v>
      </c>
      <c r="I158" s="749"/>
      <c r="J158" s="821"/>
    </row>
    <row r="159" spans="1:10" ht="36.75" thickBot="1" x14ac:dyDescent="0.3">
      <c r="A159" s="15"/>
      <c r="B159" s="15"/>
      <c r="C159" s="12"/>
      <c r="D159" s="118">
        <v>3</v>
      </c>
      <c r="E159" s="211">
        <v>2.64</v>
      </c>
      <c r="F159" s="405" t="s">
        <v>311</v>
      </c>
      <c r="G159" s="563" t="s">
        <v>810</v>
      </c>
      <c r="H159" s="696" t="s">
        <v>1102</v>
      </c>
      <c r="I159" s="749"/>
      <c r="J159" s="821"/>
    </row>
    <row r="160" spans="1:10" ht="36.75" thickBot="1" x14ac:dyDescent="0.3">
      <c r="A160" s="15"/>
      <c r="B160" s="15"/>
      <c r="C160" s="12"/>
      <c r="D160" s="122">
        <v>4</v>
      </c>
      <c r="E160" s="207">
        <v>4.88</v>
      </c>
      <c r="F160" s="406" t="s">
        <v>311</v>
      </c>
      <c r="G160" s="564" t="s">
        <v>811</v>
      </c>
      <c r="H160" s="697" t="s">
        <v>1103</v>
      </c>
      <c r="I160" s="749"/>
      <c r="J160" s="821"/>
    </row>
    <row r="161" spans="1:10" ht="36.75" thickBot="1" x14ac:dyDescent="0.3">
      <c r="A161" s="15"/>
      <c r="B161" s="15"/>
      <c r="C161" s="12"/>
      <c r="D161" s="127">
        <v>5</v>
      </c>
      <c r="E161" s="212">
        <v>9.5</v>
      </c>
      <c r="F161" s="407" t="s">
        <v>311</v>
      </c>
      <c r="G161" s="565" t="s">
        <v>812</v>
      </c>
      <c r="H161" s="127" t="s">
        <v>1104</v>
      </c>
      <c r="I161" s="749"/>
      <c r="J161" s="821"/>
    </row>
    <row r="162" spans="1:10" ht="54.75" thickBot="1" x14ac:dyDescent="0.3">
      <c r="A162" s="15"/>
      <c r="B162" s="15"/>
      <c r="C162" s="12"/>
      <c r="D162" s="123">
        <v>6</v>
      </c>
      <c r="E162" s="217">
        <v>9.3000000000000007</v>
      </c>
      <c r="F162" s="408" t="s">
        <v>356</v>
      </c>
      <c r="G162" s="566" t="s">
        <v>813</v>
      </c>
      <c r="H162" s="566" t="s">
        <v>1105</v>
      </c>
      <c r="I162" s="749"/>
      <c r="J162" s="821"/>
    </row>
    <row r="163" spans="1:10" ht="36.75" thickBot="1" x14ac:dyDescent="0.3">
      <c r="A163" s="15"/>
      <c r="B163" s="15"/>
      <c r="C163" s="12"/>
      <c r="D163" s="128"/>
      <c r="E163" s="221"/>
      <c r="F163" s="401" t="s">
        <v>357</v>
      </c>
      <c r="G163" s="12"/>
      <c r="H163" s="12"/>
      <c r="I163" s="749"/>
      <c r="J163" s="821"/>
    </row>
    <row r="164" spans="1:10" ht="36.75" thickBot="1" x14ac:dyDescent="0.3">
      <c r="A164" s="15"/>
      <c r="B164" s="15"/>
      <c r="C164" s="12"/>
      <c r="D164" s="121"/>
      <c r="E164" s="216"/>
      <c r="F164" s="399" t="s">
        <v>358</v>
      </c>
      <c r="G164" s="559"/>
      <c r="H164" s="559"/>
      <c r="I164" s="749"/>
      <c r="J164" s="821"/>
    </row>
    <row r="165" spans="1:10" ht="36.75" thickBot="1" x14ac:dyDescent="0.3">
      <c r="A165" s="15"/>
      <c r="B165" s="15"/>
      <c r="C165" s="12"/>
      <c r="D165" s="122">
        <v>7</v>
      </c>
      <c r="E165" s="211">
        <v>10.91</v>
      </c>
      <c r="F165" s="399" t="s">
        <v>311</v>
      </c>
      <c r="G165" s="527" t="s">
        <v>814</v>
      </c>
      <c r="H165" s="537" t="s">
        <v>1106</v>
      </c>
      <c r="I165" s="749"/>
      <c r="J165" s="821"/>
    </row>
    <row r="166" spans="1:10" ht="36.75" thickBot="1" x14ac:dyDescent="0.3">
      <c r="A166" s="15"/>
      <c r="B166" s="15"/>
      <c r="C166" s="12"/>
      <c r="D166" s="122">
        <v>8</v>
      </c>
      <c r="E166" s="207">
        <v>3.69</v>
      </c>
      <c r="F166" s="409" t="s">
        <v>311</v>
      </c>
      <c r="G166" s="527" t="s">
        <v>739</v>
      </c>
      <c r="H166" s="537" t="s">
        <v>1033</v>
      </c>
      <c r="I166" s="749"/>
      <c r="J166" s="821"/>
    </row>
    <row r="167" spans="1:10" ht="36.75" thickBot="1" x14ac:dyDescent="0.3">
      <c r="A167" s="15"/>
      <c r="B167" s="15"/>
      <c r="C167" s="12"/>
      <c r="D167" s="118">
        <v>9</v>
      </c>
      <c r="E167" s="211">
        <v>5.68</v>
      </c>
      <c r="F167" s="400" t="s">
        <v>311</v>
      </c>
      <c r="G167" s="554" t="s">
        <v>815</v>
      </c>
      <c r="H167" s="523" t="s">
        <v>1107</v>
      </c>
      <c r="I167" s="749"/>
      <c r="J167" s="821"/>
    </row>
    <row r="168" spans="1:10" ht="36.75" thickBot="1" x14ac:dyDescent="0.3">
      <c r="A168" s="16"/>
      <c r="B168" s="16"/>
      <c r="C168" s="13"/>
      <c r="D168" s="129">
        <v>10</v>
      </c>
      <c r="E168" s="242">
        <v>15.25</v>
      </c>
      <c r="F168" s="410" t="s">
        <v>311</v>
      </c>
      <c r="G168" s="529" t="s">
        <v>779</v>
      </c>
      <c r="H168" s="594" t="s">
        <v>1108</v>
      </c>
      <c r="I168" s="750"/>
      <c r="J168" s="822"/>
    </row>
    <row r="169" spans="1:10" ht="18.75" thickBot="1" x14ac:dyDescent="0.3">
      <c r="A169" s="11" t="s">
        <v>19</v>
      </c>
      <c r="B169" s="14" t="s">
        <v>121</v>
      </c>
      <c r="C169" s="11" t="s">
        <v>195</v>
      </c>
      <c r="D169" s="125">
        <v>1</v>
      </c>
      <c r="E169" s="219">
        <v>15.5</v>
      </c>
      <c r="F169" s="398" t="s">
        <v>284</v>
      </c>
      <c r="G169" s="567" t="s">
        <v>816</v>
      </c>
      <c r="H169" s="567" t="s">
        <v>1109</v>
      </c>
      <c r="I169" s="753">
        <f>SUM(E169:E170)</f>
        <v>31.5</v>
      </c>
      <c r="J169" s="817">
        <v>14</v>
      </c>
    </row>
    <row r="170" spans="1:10" ht="54.75" thickBot="1" x14ac:dyDescent="0.3">
      <c r="A170" s="12"/>
      <c r="B170" s="15"/>
      <c r="C170" s="12"/>
      <c r="D170" s="123">
        <v>2</v>
      </c>
      <c r="E170" s="217">
        <v>16</v>
      </c>
      <c r="F170" s="408" t="s">
        <v>359</v>
      </c>
      <c r="G170" s="532" t="s">
        <v>743</v>
      </c>
      <c r="H170" s="532" t="s">
        <v>1110</v>
      </c>
      <c r="I170" s="753"/>
      <c r="J170" s="817"/>
    </row>
    <row r="171" spans="1:10" ht="36.75" thickBot="1" x14ac:dyDescent="0.3">
      <c r="A171" s="13"/>
      <c r="B171" s="16"/>
      <c r="C171" s="13"/>
      <c r="D171" s="130"/>
      <c r="E171" s="220"/>
      <c r="F171" s="411" t="s">
        <v>360</v>
      </c>
      <c r="G171" s="534"/>
      <c r="H171" s="534"/>
      <c r="I171" s="754"/>
      <c r="J171" s="820"/>
    </row>
    <row r="172" spans="1:10" ht="36" x14ac:dyDescent="0.25">
      <c r="A172" s="11" t="s">
        <v>20</v>
      </c>
      <c r="B172" s="14" t="s">
        <v>117</v>
      </c>
      <c r="C172" s="11" t="s">
        <v>196</v>
      </c>
      <c r="D172" s="120">
        <v>1</v>
      </c>
      <c r="E172" s="215">
        <v>11.9</v>
      </c>
      <c r="F172" s="398" t="s">
        <v>361</v>
      </c>
      <c r="G172" s="11" t="s">
        <v>816</v>
      </c>
      <c r="H172" s="11" t="s">
        <v>1109</v>
      </c>
      <c r="I172" s="753">
        <f>SUM(E172:E180)</f>
        <v>70.110000000000014</v>
      </c>
      <c r="J172" s="817">
        <v>32</v>
      </c>
    </row>
    <row r="173" spans="1:10" ht="36" x14ac:dyDescent="0.25">
      <c r="A173" s="12"/>
      <c r="B173" s="15"/>
      <c r="C173" s="12"/>
      <c r="D173" s="121"/>
      <c r="E173" s="216"/>
      <c r="F173" s="399" t="s">
        <v>362</v>
      </c>
      <c r="G173" s="559"/>
      <c r="H173" s="559"/>
      <c r="I173" s="756"/>
      <c r="J173" s="818"/>
    </row>
    <row r="174" spans="1:10" ht="54" x14ac:dyDescent="0.25">
      <c r="A174" s="12"/>
      <c r="B174" s="15"/>
      <c r="C174" s="12"/>
      <c r="D174" s="122">
        <v>2</v>
      </c>
      <c r="E174" s="211">
        <v>17.12</v>
      </c>
      <c r="F174" s="401" t="s">
        <v>363</v>
      </c>
      <c r="G174" s="527" t="s">
        <v>817</v>
      </c>
      <c r="H174" s="537" t="s">
        <v>1111</v>
      </c>
      <c r="I174" s="756"/>
      <c r="J174" s="818"/>
    </row>
    <row r="175" spans="1:10" ht="36" x14ac:dyDescent="0.25">
      <c r="A175" s="12"/>
      <c r="B175" s="15"/>
      <c r="C175" s="12"/>
      <c r="D175" s="123">
        <v>3</v>
      </c>
      <c r="E175" s="217">
        <v>17.940000000000001</v>
      </c>
      <c r="F175" s="408" t="s">
        <v>364</v>
      </c>
      <c r="G175" s="566" t="s">
        <v>818</v>
      </c>
      <c r="H175" s="566" t="s">
        <v>1112</v>
      </c>
      <c r="I175" s="756"/>
      <c r="J175" s="818"/>
    </row>
    <row r="176" spans="1:10" ht="36" x14ac:dyDescent="0.25">
      <c r="A176" s="12"/>
      <c r="B176" s="15"/>
      <c r="C176" s="12"/>
      <c r="D176" s="128"/>
      <c r="E176" s="221"/>
      <c r="F176" s="401" t="s">
        <v>365</v>
      </c>
      <c r="G176" s="566"/>
      <c r="H176" s="12"/>
      <c r="I176" s="756"/>
      <c r="J176" s="818"/>
    </row>
    <row r="177" spans="1:10" ht="36" x14ac:dyDescent="0.25">
      <c r="A177" s="12"/>
      <c r="B177" s="15"/>
      <c r="C177" s="12"/>
      <c r="D177" s="121"/>
      <c r="E177" s="216"/>
      <c r="F177" s="401" t="s">
        <v>366</v>
      </c>
      <c r="G177" s="566"/>
      <c r="H177" s="559"/>
      <c r="I177" s="756"/>
      <c r="J177" s="818"/>
    </row>
    <row r="178" spans="1:10" ht="54" x14ac:dyDescent="0.25">
      <c r="A178" s="12"/>
      <c r="B178" s="15"/>
      <c r="C178" s="12"/>
      <c r="D178" s="123">
        <v>4</v>
      </c>
      <c r="E178" s="217">
        <v>23.15</v>
      </c>
      <c r="F178" s="408" t="s">
        <v>367</v>
      </c>
      <c r="G178" s="566" t="s">
        <v>819</v>
      </c>
      <c r="H178" s="566" t="s">
        <v>1113</v>
      </c>
      <c r="I178" s="756"/>
      <c r="J178" s="818"/>
    </row>
    <row r="179" spans="1:10" ht="36" x14ac:dyDescent="0.25">
      <c r="A179" s="12"/>
      <c r="B179" s="15"/>
      <c r="C179" s="12"/>
      <c r="D179" s="128"/>
      <c r="E179" s="221"/>
      <c r="F179" s="401" t="s">
        <v>368</v>
      </c>
      <c r="G179" s="566"/>
      <c r="H179" s="12"/>
      <c r="I179" s="756"/>
      <c r="J179" s="818"/>
    </row>
    <row r="180" spans="1:10" ht="54.75" thickBot="1" x14ac:dyDescent="0.3">
      <c r="A180" s="13"/>
      <c r="B180" s="16"/>
      <c r="C180" s="13"/>
      <c r="D180" s="130"/>
      <c r="E180" s="220"/>
      <c r="F180" s="412" t="s">
        <v>369</v>
      </c>
      <c r="G180" s="568"/>
      <c r="H180" s="13"/>
      <c r="I180" s="755"/>
      <c r="J180" s="819"/>
    </row>
    <row r="181" spans="1:10" ht="36.75" thickBot="1" x14ac:dyDescent="0.3">
      <c r="A181" s="17" t="s">
        <v>21</v>
      </c>
      <c r="B181" s="41" t="s">
        <v>117</v>
      </c>
      <c r="C181" s="17" t="s">
        <v>197</v>
      </c>
      <c r="D181" s="131">
        <v>1</v>
      </c>
      <c r="E181" s="232">
        <v>13.93</v>
      </c>
      <c r="F181" s="413" t="s">
        <v>370</v>
      </c>
      <c r="G181" s="17" t="s">
        <v>820</v>
      </c>
      <c r="H181" s="17" t="s">
        <v>1114</v>
      </c>
      <c r="I181" s="749">
        <f>SUM(E181:E188)</f>
        <v>60.540000000000006</v>
      </c>
      <c r="J181" s="810">
        <v>28</v>
      </c>
    </row>
    <row r="182" spans="1:10" ht="36.75" thickBot="1" x14ac:dyDescent="0.3">
      <c r="A182" s="17"/>
      <c r="B182" s="42"/>
      <c r="C182" s="19"/>
      <c r="D182" s="132"/>
      <c r="E182" s="233"/>
      <c r="F182" s="414" t="s">
        <v>371</v>
      </c>
      <c r="G182" s="19"/>
      <c r="H182" s="19"/>
      <c r="I182" s="749"/>
      <c r="J182" s="810"/>
    </row>
    <row r="183" spans="1:10" ht="36.75" thickBot="1" x14ac:dyDescent="0.3">
      <c r="A183" s="17"/>
      <c r="B183" s="42"/>
      <c r="C183" s="19"/>
      <c r="D183" s="133"/>
      <c r="E183" s="234"/>
      <c r="F183" s="404" t="s">
        <v>372</v>
      </c>
      <c r="G183" s="569"/>
      <c r="H183" s="569"/>
      <c r="I183" s="749"/>
      <c r="J183" s="810"/>
    </row>
    <row r="184" spans="1:10" ht="54.75" thickBot="1" x14ac:dyDescent="0.3">
      <c r="A184" s="17"/>
      <c r="B184" s="42"/>
      <c r="C184" s="19"/>
      <c r="D184" s="118">
        <v>2</v>
      </c>
      <c r="E184" s="207">
        <v>17.18</v>
      </c>
      <c r="F184" s="404" t="s">
        <v>373</v>
      </c>
      <c r="G184" s="554" t="s">
        <v>743</v>
      </c>
      <c r="H184" s="523" t="s">
        <v>1037</v>
      </c>
      <c r="I184" s="749"/>
      <c r="J184" s="810"/>
    </row>
    <row r="185" spans="1:10" ht="54.75" thickBot="1" x14ac:dyDescent="0.3">
      <c r="A185" s="17"/>
      <c r="B185" s="42"/>
      <c r="C185" s="19"/>
      <c r="D185" s="118">
        <v>3</v>
      </c>
      <c r="E185" s="207">
        <v>13.84</v>
      </c>
      <c r="F185" s="409" t="s">
        <v>374</v>
      </c>
      <c r="G185" s="554" t="s">
        <v>780</v>
      </c>
      <c r="H185" s="523" t="s">
        <v>1073</v>
      </c>
      <c r="I185" s="749"/>
      <c r="J185" s="810"/>
    </row>
    <row r="186" spans="1:10" ht="18.75" thickBot="1" x14ac:dyDescent="0.3">
      <c r="A186" s="17"/>
      <c r="B186" s="42"/>
      <c r="C186" s="19"/>
      <c r="D186" s="118">
        <v>4</v>
      </c>
      <c r="E186" s="207">
        <v>8.8800000000000008</v>
      </c>
      <c r="F186" s="415" t="s">
        <v>284</v>
      </c>
      <c r="G186" s="554" t="s">
        <v>753</v>
      </c>
      <c r="H186" s="523" t="s">
        <v>1115</v>
      </c>
      <c r="I186" s="749"/>
      <c r="J186" s="810"/>
    </row>
    <row r="187" spans="1:10" ht="36.75" thickBot="1" x14ac:dyDescent="0.3">
      <c r="A187" s="17"/>
      <c r="B187" s="42"/>
      <c r="C187" s="19"/>
      <c r="D187" s="134">
        <v>5</v>
      </c>
      <c r="E187" s="250">
        <v>6.71</v>
      </c>
      <c r="F187" s="415" t="s">
        <v>375</v>
      </c>
      <c r="G187" s="570" t="s">
        <v>821</v>
      </c>
      <c r="H187" s="570" t="s">
        <v>1030</v>
      </c>
      <c r="I187" s="749"/>
      <c r="J187" s="810"/>
    </row>
    <row r="188" spans="1:10" ht="54.75" thickBot="1" x14ac:dyDescent="0.3">
      <c r="A188" s="18"/>
      <c r="B188" s="43"/>
      <c r="C188" s="20"/>
      <c r="D188" s="135"/>
      <c r="E188" s="251"/>
      <c r="F188" s="416" t="s">
        <v>376</v>
      </c>
      <c r="G188" s="571"/>
      <c r="H188" s="571"/>
      <c r="I188" s="750"/>
      <c r="J188" s="811"/>
    </row>
    <row r="189" spans="1:10" ht="36.75" thickBot="1" x14ac:dyDescent="0.3">
      <c r="A189" s="17" t="s">
        <v>22</v>
      </c>
      <c r="B189" s="41" t="s">
        <v>122</v>
      </c>
      <c r="C189" s="17" t="s">
        <v>198</v>
      </c>
      <c r="D189" s="136">
        <v>1</v>
      </c>
      <c r="E189" s="243">
        <v>11.12</v>
      </c>
      <c r="F189" s="413" t="s">
        <v>289</v>
      </c>
      <c r="G189" s="553" t="s">
        <v>816</v>
      </c>
      <c r="H189" s="583" t="s">
        <v>1109</v>
      </c>
      <c r="I189" s="749">
        <f>SUM(E189:E193)</f>
        <v>38.049999999999997</v>
      </c>
      <c r="J189" s="810">
        <v>18</v>
      </c>
    </row>
    <row r="190" spans="1:10" ht="54.75" thickBot="1" x14ac:dyDescent="0.3">
      <c r="A190" s="19"/>
      <c r="B190" s="41"/>
      <c r="C190" s="17"/>
      <c r="D190" s="134">
        <v>2</v>
      </c>
      <c r="E190" s="250">
        <v>17.079999999999998</v>
      </c>
      <c r="F190" s="415" t="s">
        <v>377</v>
      </c>
      <c r="G190" s="570" t="s">
        <v>822</v>
      </c>
      <c r="H190" s="570" t="s">
        <v>1116</v>
      </c>
      <c r="I190" s="749"/>
      <c r="J190" s="810"/>
    </row>
    <row r="191" spans="1:10" ht="90.75" thickBot="1" x14ac:dyDescent="0.3">
      <c r="A191" s="19"/>
      <c r="B191" s="41"/>
      <c r="C191" s="17"/>
      <c r="D191" s="134"/>
      <c r="E191" s="233"/>
      <c r="F191" s="414" t="s">
        <v>378</v>
      </c>
      <c r="G191" s="572"/>
      <c r="H191" s="572"/>
      <c r="I191" s="749"/>
      <c r="J191" s="810"/>
    </row>
    <row r="192" spans="1:10" ht="36.75" thickBot="1" x14ac:dyDescent="0.3">
      <c r="A192" s="19"/>
      <c r="B192" s="41"/>
      <c r="C192" s="17"/>
      <c r="D192" s="134"/>
      <c r="E192" s="234"/>
      <c r="F192" s="404" t="s">
        <v>379</v>
      </c>
      <c r="G192" s="573"/>
      <c r="H192" s="573"/>
      <c r="I192" s="749"/>
      <c r="J192" s="810"/>
    </row>
    <row r="193" spans="1:10" ht="72.75" thickBot="1" x14ac:dyDescent="0.3">
      <c r="A193" s="20"/>
      <c r="B193" s="44"/>
      <c r="C193" s="18"/>
      <c r="D193" s="119">
        <v>3</v>
      </c>
      <c r="E193" s="242">
        <v>9.85</v>
      </c>
      <c r="F193" s="414" t="s">
        <v>380</v>
      </c>
      <c r="G193" s="552" t="s">
        <v>823</v>
      </c>
      <c r="H193" s="584" t="s">
        <v>1117</v>
      </c>
      <c r="I193" s="750"/>
      <c r="J193" s="811"/>
    </row>
    <row r="194" spans="1:10" ht="72.75" thickBot="1" x14ac:dyDescent="0.3">
      <c r="A194" s="17" t="s">
        <v>23</v>
      </c>
      <c r="B194" s="41" t="s">
        <v>123</v>
      </c>
      <c r="C194" s="17" t="s">
        <v>199</v>
      </c>
      <c r="D194" s="136">
        <v>1</v>
      </c>
      <c r="E194" s="243">
        <v>8.43</v>
      </c>
      <c r="F194" s="417" t="s">
        <v>381</v>
      </c>
      <c r="G194" s="531" t="s">
        <v>774</v>
      </c>
      <c r="H194" s="567" t="s">
        <v>1053</v>
      </c>
      <c r="I194" s="749">
        <f>SUM(E194:E199)</f>
        <v>42.83</v>
      </c>
      <c r="J194" s="810">
        <v>20</v>
      </c>
    </row>
    <row r="195" spans="1:10" ht="18.75" thickBot="1" x14ac:dyDescent="0.3">
      <c r="A195" s="19"/>
      <c r="B195" s="42"/>
      <c r="C195" s="19"/>
      <c r="D195" s="118">
        <v>2</v>
      </c>
      <c r="E195" s="207">
        <v>4.2300000000000004</v>
      </c>
      <c r="F195" s="418" t="s">
        <v>290</v>
      </c>
      <c r="G195" s="554">
        <v>5</v>
      </c>
      <c r="H195" s="523">
        <v>6</v>
      </c>
      <c r="I195" s="749"/>
      <c r="J195" s="810"/>
    </row>
    <row r="196" spans="1:10" ht="72.75" thickBot="1" x14ac:dyDescent="0.3">
      <c r="A196" s="19"/>
      <c r="B196" s="42"/>
      <c r="C196" s="19"/>
      <c r="D196" s="118">
        <v>3</v>
      </c>
      <c r="E196" s="207">
        <v>7.7</v>
      </c>
      <c r="F196" s="418" t="s">
        <v>382</v>
      </c>
      <c r="G196" s="554" t="s">
        <v>824</v>
      </c>
      <c r="H196" s="523" t="s">
        <v>1118</v>
      </c>
      <c r="I196" s="749"/>
      <c r="J196" s="810"/>
    </row>
    <row r="197" spans="1:10" ht="72.75" thickBot="1" x14ac:dyDescent="0.3">
      <c r="A197" s="19"/>
      <c r="B197" s="42"/>
      <c r="C197" s="19"/>
      <c r="D197" s="137">
        <v>4</v>
      </c>
      <c r="E197" s="252">
        <v>7.32</v>
      </c>
      <c r="F197" s="418" t="s">
        <v>383</v>
      </c>
      <c r="G197" s="554" t="s">
        <v>733</v>
      </c>
      <c r="H197" s="523" t="s">
        <v>1028</v>
      </c>
      <c r="I197" s="749"/>
      <c r="J197" s="810"/>
    </row>
    <row r="198" spans="1:10" ht="72.75" thickBot="1" x14ac:dyDescent="0.3">
      <c r="A198" s="19"/>
      <c r="B198" s="42"/>
      <c r="C198" s="19"/>
      <c r="D198" s="137">
        <v>5</v>
      </c>
      <c r="E198" s="252">
        <v>5.45</v>
      </c>
      <c r="F198" s="418" t="s">
        <v>384</v>
      </c>
      <c r="G198" s="554" t="s">
        <v>810</v>
      </c>
      <c r="H198" s="523" t="s">
        <v>1102</v>
      </c>
      <c r="I198" s="749"/>
      <c r="J198" s="810"/>
    </row>
    <row r="199" spans="1:10" ht="72.75" thickBot="1" x14ac:dyDescent="0.3">
      <c r="A199" s="20"/>
      <c r="B199" s="43"/>
      <c r="C199" s="20"/>
      <c r="D199" s="119">
        <v>6</v>
      </c>
      <c r="E199" s="242">
        <v>9.6999999999999993</v>
      </c>
      <c r="F199" s="419" t="s">
        <v>385</v>
      </c>
      <c r="G199" s="552" t="s">
        <v>723</v>
      </c>
      <c r="H199" s="584" t="s">
        <v>1018</v>
      </c>
      <c r="I199" s="750"/>
      <c r="J199" s="811"/>
    </row>
    <row r="200" spans="1:10" ht="18.75" thickBot="1" x14ac:dyDescent="0.3">
      <c r="A200" s="17" t="s">
        <v>24</v>
      </c>
      <c r="B200" s="41" t="s">
        <v>124</v>
      </c>
      <c r="C200" s="17" t="s">
        <v>200</v>
      </c>
      <c r="D200" s="136">
        <v>1</v>
      </c>
      <c r="E200" s="243">
        <v>8.14</v>
      </c>
      <c r="F200" s="417" t="s">
        <v>290</v>
      </c>
      <c r="G200" s="531" t="s">
        <v>774</v>
      </c>
      <c r="H200" s="567" t="s">
        <v>1053</v>
      </c>
      <c r="I200" s="749">
        <f>SUM(E200:E204)</f>
        <v>25.540000000000003</v>
      </c>
      <c r="J200" s="810">
        <v>12</v>
      </c>
    </row>
    <row r="201" spans="1:10" ht="18.75" thickBot="1" x14ac:dyDescent="0.3">
      <c r="A201" s="19"/>
      <c r="B201" s="42"/>
      <c r="C201" s="19"/>
      <c r="D201" s="118">
        <v>2</v>
      </c>
      <c r="E201" s="207">
        <v>4.55</v>
      </c>
      <c r="F201" s="418" t="s">
        <v>284</v>
      </c>
      <c r="G201" s="554">
        <v>5</v>
      </c>
      <c r="H201" s="523">
        <v>6</v>
      </c>
      <c r="I201" s="749"/>
      <c r="J201" s="810"/>
    </row>
    <row r="202" spans="1:10" ht="18.75" thickBot="1" x14ac:dyDescent="0.3">
      <c r="A202" s="19"/>
      <c r="B202" s="42"/>
      <c r="C202" s="19"/>
      <c r="D202" s="118">
        <v>3</v>
      </c>
      <c r="E202" s="207">
        <v>3.3</v>
      </c>
      <c r="F202" s="418" t="s">
        <v>284</v>
      </c>
      <c r="G202" s="554">
        <v>7</v>
      </c>
      <c r="H202" s="523">
        <v>8</v>
      </c>
      <c r="I202" s="749"/>
      <c r="J202" s="810"/>
    </row>
    <row r="203" spans="1:10" ht="18.75" thickBot="1" x14ac:dyDescent="0.3">
      <c r="A203" s="19"/>
      <c r="B203" s="42"/>
      <c r="C203" s="19"/>
      <c r="D203" s="137">
        <v>4</v>
      </c>
      <c r="E203" s="252">
        <v>9.5500000000000007</v>
      </c>
      <c r="F203" s="420" t="s">
        <v>284</v>
      </c>
      <c r="G203" s="574" t="s">
        <v>825</v>
      </c>
      <c r="H203" s="544" t="s">
        <v>1119</v>
      </c>
      <c r="I203" s="749"/>
      <c r="J203" s="810"/>
    </row>
    <row r="204" spans="1:10" ht="252.75" thickBot="1" x14ac:dyDescent="0.3">
      <c r="A204" s="20"/>
      <c r="B204" s="43"/>
      <c r="C204" s="20"/>
      <c r="D204" s="119"/>
      <c r="E204" s="242"/>
      <c r="F204" s="419" t="s">
        <v>386</v>
      </c>
      <c r="G204" s="552"/>
      <c r="H204" s="584"/>
      <c r="I204" s="750"/>
      <c r="J204" s="811"/>
    </row>
    <row r="205" spans="1:10" ht="54" x14ac:dyDescent="0.25">
      <c r="A205" s="5" t="s">
        <v>25</v>
      </c>
      <c r="B205" s="8" t="s">
        <v>125</v>
      </c>
      <c r="C205" s="8" t="s">
        <v>201</v>
      </c>
      <c r="D205" s="106">
        <v>1</v>
      </c>
      <c r="E205" s="232">
        <v>16.62</v>
      </c>
      <c r="F205" s="368" t="s">
        <v>387</v>
      </c>
      <c r="G205" s="2" t="s">
        <v>804</v>
      </c>
      <c r="H205" s="2" t="s">
        <v>1120</v>
      </c>
      <c r="I205" s="741">
        <f>SUM(E205:E209)</f>
        <v>40.96</v>
      </c>
      <c r="J205" s="812">
        <v>20</v>
      </c>
    </row>
    <row r="206" spans="1:10" ht="54" x14ac:dyDescent="0.25">
      <c r="A206" s="6"/>
      <c r="B206" s="9"/>
      <c r="C206" s="9"/>
      <c r="D206" s="108"/>
      <c r="E206" s="234"/>
      <c r="F206" s="362" t="s">
        <v>388</v>
      </c>
      <c r="G206" s="183"/>
      <c r="H206" s="183"/>
      <c r="I206" s="759"/>
      <c r="J206" s="813"/>
    </row>
    <row r="207" spans="1:10" ht="54" x14ac:dyDescent="0.25">
      <c r="A207" s="6"/>
      <c r="B207" s="9"/>
      <c r="C207" s="9"/>
      <c r="D207" s="138">
        <v>2</v>
      </c>
      <c r="E207" s="250">
        <v>12.05</v>
      </c>
      <c r="F207" s="363" t="s">
        <v>389</v>
      </c>
      <c r="G207" s="570" t="s">
        <v>747</v>
      </c>
      <c r="H207" s="570" t="s">
        <v>1072</v>
      </c>
      <c r="I207" s="759"/>
      <c r="J207" s="813"/>
    </row>
    <row r="208" spans="1:10" ht="36" x14ac:dyDescent="0.25">
      <c r="A208" s="6"/>
      <c r="B208" s="9"/>
      <c r="C208" s="9"/>
      <c r="D208" s="108"/>
      <c r="E208" s="234"/>
      <c r="F208" s="376" t="s">
        <v>390</v>
      </c>
      <c r="G208" s="573"/>
      <c r="H208" s="570"/>
      <c r="I208" s="759"/>
      <c r="J208" s="813"/>
    </row>
    <row r="209" spans="1:10" ht="54.75" thickBot="1" x14ac:dyDescent="0.3">
      <c r="A209" s="7"/>
      <c r="B209" s="10"/>
      <c r="C209" s="10"/>
      <c r="D209" s="114">
        <v>3</v>
      </c>
      <c r="E209" s="242">
        <v>12.29</v>
      </c>
      <c r="F209" s="362" t="s">
        <v>391</v>
      </c>
      <c r="G209" s="552" t="s">
        <v>780</v>
      </c>
      <c r="H209" s="584" t="s">
        <v>1073</v>
      </c>
      <c r="I209" s="760"/>
      <c r="J209" s="814"/>
    </row>
    <row r="210" spans="1:10" ht="36.75" thickBot="1" x14ac:dyDescent="0.3">
      <c r="A210" s="2" t="s">
        <v>26</v>
      </c>
      <c r="B210" s="31" t="s">
        <v>125</v>
      </c>
      <c r="C210" s="31" t="s">
        <v>202</v>
      </c>
      <c r="D210" s="139">
        <v>1</v>
      </c>
      <c r="E210" s="253">
        <v>11.23</v>
      </c>
      <c r="F210" s="421" t="s">
        <v>392</v>
      </c>
      <c r="G210" s="575" t="s">
        <v>816</v>
      </c>
      <c r="H210" s="698" t="s">
        <v>1109</v>
      </c>
      <c r="I210" s="741">
        <f>SUM(E210:E213)</f>
        <v>26.060000000000002</v>
      </c>
      <c r="J210" s="812">
        <v>12</v>
      </c>
    </row>
    <row r="211" spans="1:10" ht="54.75" thickBot="1" x14ac:dyDescent="0.3">
      <c r="A211" s="3"/>
      <c r="B211" s="29"/>
      <c r="C211" s="29"/>
      <c r="D211" s="140"/>
      <c r="E211" s="254"/>
      <c r="F211" s="422" t="s">
        <v>393</v>
      </c>
      <c r="G211" s="576"/>
      <c r="H211" s="699"/>
      <c r="I211" s="741"/>
      <c r="J211" s="812"/>
    </row>
    <row r="212" spans="1:10" ht="54.75" thickBot="1" x14ac:dyDescent="0.3">
      <c r="A212" s="3"/>
      <c r="B212" s="29"/>
      <c r="C212" s="29"/>
      <c r="D212" s="141">
        <v>2</v>
      </c>
      <c r="E212" s="255">
        <v>14.83</v>
      </c>
      <c r="F212" s="423" t="s">
        <v>394</v>
      </c>
      <c r="G212" s="577" t="s">
        <v>826</v>
      </c>
      <c r="H212" s="700" t="s">
        <v>1121</v>
      </c>
      <c r="I212" s="741"/>
      <c r="J212" s="812"/>
    </row>
    <row r="213" spans="1:10" ht="54.75" thickBot="1" x14ac:dyDescent="0.3">
      <c r="A213" s="4"/>
      <c r="B213" s="30"/>
      <c r="C213" s="30"/>
      <c r="D213" s="142"/>
      <c r="E213" s="256"/>
      <c r="F213" s="424" t="s">
        <v>395</v>
      </c>
      <c r="G213" s="578"/>
      <c r="H213" s="701"/>
      <c r="I213" s="742"/>
      <c r="J213" s="823"/>
    </row>
    <row r="214" spans="1:10" ht="108.75" thickBot="1" x14ac:dyDescent="0.3">
      <c r="A214" s="21" t="s">
        <v>27</v>
      </c>
      <c r="B214" s="45" t="s">
        <v>126</v>
      </c>
      <c r="C214" s="45" t="s">
        <v>203</v>
      </c>
      <c r="D214" s="143">
        <v>1</v>
      </c>
      <c r="E214" s="257">
        <v>10</v>
      </c>
      <c r="F214" s="425" t="s">
        <v>396</v>
      </c>
      <c r="G214" s="579" t="s">
        <v>827</v>
      </c>
      <c r="H214" s="702" t="s">
        <v>1122</v>
      </c>
      <c r="I214" s="761">
        <v>10</v>
      </c>
      <c r="J214" s="824">
        <v>4</v>
      </c>
    </row>
    <row r="215" spans="1:10" ht="36" x14ac:dyDescent="0.25">
      <c r="A215" s="2" t="s">
        <v>28</v>
      </c>
      <c r="B215" s="31" t="s">
        <v>127</v>
      </c>
      <c r="C215" s="31" t="s">
        <v>204</v>
      </c>
      <c r="D215" s="144">
        <v>1</v>
      </c>
      <c r="E215" s="258">
        <v>4.7699999999999996</v>
      </c>
      <c r="F215" s="422" t="s">
        <v>311</v>
      </c>
      <c r="G215" s="580" t="s">
        <v>828</v>
      </c>
      <c r="H215" s="703" t="s">
        <v>1123</v>
      </c>
      <c r="I215" s="762">
        <f>+SUM(E215:E217)</f>
        <v>23.6</v>
      </c>
      <c r="J215" s="812">
        <v>12</v>
      </c>
    </row>
    <row r="216" spans="1:10" ht="36" x14ac:dyDescent="0.25">
      <c r="A216" s="3"/>
      <c r="B216" s="29"/>
      <c r="C216" s="29"/>
      <c r="D216" s="144">
        <v>2</v>
      </c>
      <c r="E216" s="258">
        <v>7.45</v>
      </c>
      <c r="F216" s="422" t="s">
        <v>311</v>
      </c>
      <c r="G216" s="580" t="s">
        <v>829</v>
      </c>
      <c r="H216" s="703" t="s">
        <v>1124</v>
      </c>
      <c r="I216" s="763"/>
      <c r="J216" s="813"/>
    </row>
    <row r="217" spans="1:10" ht="126.75" thickBot="1" x14ac:dyDescent="0.3">
      <c r="A217" s="4"/>
      <c r="B217" s="30"/>
      <c r="C217" s="30"/>
      <c r="D217" s="144">
        <v>3</v>
      </c>
      <c r="E217" s="258">
        <v>11.38</v>
      </c>
      <c r="F217" s="422" t="s">
        <v>397</v>
      </c>
      <c r="G217" s="580" t="s">
        <v>830</v>
      </c>
      <c r="H217" s="703" t="s">
        <v>1125</v>
      </c>
      <c r="I217" s="764"/>
      <c r="J217" s="814"/>
    </row>
    <row r="218" spans="1:10" ht="18" x14ac:dyDescent="0.25">
      <c r="A218" s="5" t="s">
        <v>29</v>
      </c>
      <c r="B218" s="8" t="s">
        <v>128</v>
      </c>
      <c r="C218" s="8" t="s">
        <v>205</v>
      </c>
      <c r="D218" s="99">
        <v>1</v>
      </c>
      <c r="E218" s="259">
        <v>7.13</v>
      </c>
      <c r="F218" s="385" t="s">
        <v>284</v>
      </c>
      <c r="G218" s="567" t="s">
        <v>831</v>
      </c>
      <c r="H218" s="567" t="s">
        <v>1126</v>
      </c>
      <c r="I218" s="741">
        <f>SUM(E218:E220)</f>
        <v>17.229999999999997</v>
      </c>
      <c r="J218" s="812">
        <v>10</v>
      </c>
    </row>
    <row r="219" spans="1:10" ht="18" x14ac:dyDescent="0.25">
      <c r="A219" s="6"/>
      <c r="B219" s="9"/>
      <c r="C219" s="9"/>
      <c r="D219" s="92">
        <v>2</v>
      </c>
      <c r="E219" s="260">
        <v>6</v>
      </c>
      <c r="F219" s="381" t="s">
        <v>284</v>
      </c>
      <c r="G219" s="537" t="s">
        <v>832</v>
      </c>
      <c r="H219" s="537" t="s">
        <v>1127</v>
      </c>
      <c r="I219" s="759"/>
      <c r="J219" s="813"/>
    </row>
    <row r="220" spans="1:10" ht="56.25" x14ac:dyDescent="0.25">
      <c r="A220" s="6"/>
      <c r="B220" s="9"/>
      <c r="C220" s="9"/>
      <c r="D220" s="92">
        <v>3</v>
      </c>
      <c r="E220" s="260">
        <v>4.0999999999999996</v>
      </c>
      <c r="F220" s="426" t="s">
        <v>398</v>
      </c>
      <c r="G220" s="581" t="s">
        <v>802</v>
      </c>
      <c r="H220" s="581" t="s">
        <v>1096</v>
      </c>
      <c r="I220" s="759"/>
      <c r="J220" s="813"/>
    </row>
    <row r="221" spans="1:10" ht="132" thickBot="1" x14ac:dyDescent="0.3">
      <c r="A221" s="7"/>
      <c r="B221" s="10"/>
      <c r="C221" s="10"/>
      <c r="D221" s="89">
        <v>4</v>
      </c>
      <c r="E221" s="261"/>
      <c r="F221" s="427" t="s">
        <v>399</v>
      </c>
      <c r="G221" s="582" t="s">
        <v>833</v>
      </c>
      <c r="H221" s="582" t="s">
        <v>1128</v>
      </c>
      <c r="I221" s="760"/>
      <c r="J221" s="814"/>
    </row>
    <row r="222" spans="1:10" ht="18" x14ac:dyDescent="0.25">
      <c r="A222" s="22" t="s">
        <v>30</v>
      </c>
      <c r="B222" s="46" t="s">
        <v>129</v>
      </c>
      <c r="C222" s="46" t="s">
        <v>206</v>
      </c>
      <c r="D222" s="145">
        <v>1</v>
      </c>
      <c r="E222" s="262">
        <v>6.41</v>
      </c>
      <c r="F222" s="428" t="s">
        <v>284</v>
      </c>
      <c r="G222" s="583" t="s">
        <v>758</v>
      </c>
      <c r="H222" s="583" t="s">
        <v>1126</v>
      </c>
      <c r="I222" s="765">
        <f>SUM(E222:E223)</f>
        <v>16.14</v>
      </c>
      <c r="J222" s="825">
        <v>8</v>
      </c>
    </row>
    <row r="223" spans="1:10" ht="18.75" thickBot="1" x14ac:dyDescent="0.3">
      <c r="A223" s="23"/>
      <c r="B223" s="47"/>
      <c r="C223" s="47"/>
      <c r="D223" s="146">
        <v>2</v>
      </c>
      <c r="E223" s="263">
        <v>9.73</v>
      </c>
      <c r="F223" s="429" t="s">
        <v>284</v>
      </c>
      <c r="G223" s="584" t="s">
        <v>834</v>
      </c>
      <c r="H223" s="584" t="s">
        <v>1127</v>
      </c>
      <c r="I223" s="766"/>
      <c r="J223" s="826"/>
    </row>
    <row r="224" spans="1:10" ht="72" x14ac:dyDescent="0.25">
      <c r="A224" s="2" t="s">
        <v>31</v>
      </c>
      <c r="B224" s="31" t="s">
        <v>130</v>
      </c>
      <c r="C224" s="31" t="s">
        <v>207</v>
      </c>
      <c r="D224" s="106">
        <v>1</v>
      </c>
      <c r="E224" s="232">
        <v>6.04</v>
      </c>
      <c r="F224" s="368" t="s">
        <v>400</v>
      </c>
      <c r="G224" s="585" t="s">
        <v>774</v>
      </c>
      <c r="H224" s="585" t="s">
        <v>1126</v>
      </c>
      <c r="I224" s="741">
        <f>SUM(E224:E237)</f>
        <v>124.42999999999999</v>
      </c>
      <c r="J224" s="812">
        <v>58</v>
      </c>
    </row>
    <row r="225" spans="1:10" ht="108" x14ac:dyDescent="0.25">
      <c r="A225" s="3"/>
      <c r="B225" s="29"/>
      <c r="C225" s="29"/>
      <c r="D225" s="108"/>
      <c r="E225" s="234"/>
      <c r="F225" s="376" t="s">
        <v>401</v>
      </c>
      <c r="G225" s="573"/>
      <c r="H225" s="573"/>
      <c r="I225" s="759"/>
      <c r="J225" s="813"/>
    </row>
    <row r="226" spans="1:10" ht="36" x14ac:dyDescent="0.25">
      <c r="A226" s="3"/>
      <c r="B226" s="29"/>
      <c r="C226" s="29"/>
      <c r="D226" s="87">
        <v>2</v>
      </c>
      <c r="E226" s="207">
        <v>11.51</v>
      </c>
      <c r="F226" s="362" t="s">
        <v>311</v>
      </c>
      <c r="G226" s="554" t="s">
        <v>775</v>
      </c>
      <c r="H226" s="523" t="s">
        <v>1129</v>
      </c>
      <c r="I226" s="759"/>
      <c r="J226" s="813"/>
    </row>
    <row r="227" spans="1:10" ht="72" x14ac:dyDescent="0.25">
      <c r="A227" s="3"/>
      <c r="B227" s="29"/>
      <c r="C227" s="29"/>
      <c r="D227" s="138">
        <v>3</v>
      </c>
      <c r="E227" s="138">
        <v>16.64</v>
      </c>
      <c r="F227" s="363" t="s">
        <v>402</v>
      </c>
      <c r="G227" s="182" t="s">
        <v>835</v>
      </c>
      <c r="H227" s="182" t="s">
        <v>1045</v>
      </c>
      <c r="I227" s="759"/>
      <c r="J227" s="813"/>
    </row>
    <row r="228" spans="1:10" ht="54" x14ac:dyDescent="0.25">
      <c r="A228" s="3"/>
      <c r="B228" s="29"/>
      <c r="C228" s="29"/>
      <c r="D228" s="108"/>
      <c r="E228" s="108"/>
      <c r="F228" s="362" t="s">
        <v>403</v>
      </c>
      <c r="G228" s="183"/>
      <c r="H228" s="183"/>
      <c r="I228" s="759"/>
      <c r="J228" s="813"/>
    </row>
    <row r="229" spans="1:10" ht="72" x14ac:dyDescent="0.25">
      <c r="A229" s="3"/>
      <c r="B229" s="29"/>
      <c r="C229" s="29"/>
      <c r="D229" s="138">
        <v>4</v>
      </c>
      <c r="E229" s="250">
        <v>23.9</v>
      </c>
      <c r="F229" s="363" t="s">
        <v>404</v>
      </c>
      <c r="G229" s="293" t="s">
        <v>836</v>
      </c>
      <c r="H229" s="293" t="s">
        <v>1130</v>
      </c>
      <c r="I229" s="759"/>
      <c r="J229" s="813"/>
    </row>
    <row r="230" spans="1:10" ht="54" x14ac:dyDescent="0.25">
      <c r="A230" s="3"/>
      <c r="B230" s="29"/>
      <c r="C230" s="29"/>
      <c r="D230" s="108"/>
      <c r="E230" s="234"/>
      <c r="F230" s="362" t="s">
        <v>405</v>
      </c>
      <c r="G230" s="293"/>
      <c r="H230" s="294"/>
      <c r="I230" s="759"/>
      <c r="J230" s="813"/>
    </row>
    <row r="231" spans="1:10" ht="72" x14ac:dyDescent="0.25">
      <c r="A231" s="3"/>
      <c r="B231" s="29"/>
      <c r="C231" s="29"/>
      <c r="D231" s="138">
        <v>5</v>
      </c>
      <c r="E231" s="250">
        <v>9.18</v>
      </c>
      <c r="F231" s="363" t="s">
        <v>406</v>
      </c>
      <c r="G231" s="570" t="s">
        <v>837</v>
      </c>
      <c r="H231" s="570" t="s">
        <v>1131</v>
      </c>
      <c r="I231" s="759"/>
      <c r="J231" s="813"/>
    </row>
    <row r="232" spans="1:10" ht="54" x14ac:dyDescent="0.25">
      <c r="A232" s="3"/>
      <c r="B232" s="29"/>
      <c r="C232" s="29"/>
      <c r="D232" s="108"/>
      <c r="E232" s="234"/>
      <c r="F232" s="362" t="s">
        <v>407</v>
      </c>
      <c r="G232" s="573"/>
      <c r="H232" s="573"/>
      <c r="I232" s="759"/>
      <c r="J232" s="813"/>
    </row>
    <row r="233" spans="1:10" ht="72" x14ac:dyDescent="0.25">
      <c r="A233" s="3"/>
      <c r="B233" s="29"/>
      <c r="C233" s="29"/>
      <c r="D233" s="138">
        <v>6</v>
      </c>
      <c r="E233" s="138">
        <v>23.47</v>
      </c>
      <c r="F233" s="363" t="s">
        <v>408</v>
      </c>
      <c r="G233" s="182" t="s">
        <v>838</v>
      </c>
      <c r="H233" s="182" t="s">
        <v>1132</v>
      </c>
      <c r="I233" s="759"/>
      <c r="J233" s="813"/>
    </row>
    <row r="234" spans="1:10" ht="54" x14ac:dyDescent="0.25">
      <c r="A234" s="3"/>
      <c r="B234" s="29"/>
      <c r="C234" s="29"/>
      <c r="D234" s="108"/>
      <c r="E234" s="108"/>
      <c r="F234" s="376" t="s">
        <v>409</v>
      </c>
      <c r="G234" s="183"/>
      <c r="H234" s="183"/>
      <c r="I234" s="759"/>
      <c r="J234" s="813"/>
    </row>
    <row r="235" spans="1:10" ht="72" x14ac:dyDescent="0.25">
      <c r="A235" s="3"/>
      <c r="B235" s="29"/>
      <c r="C235" s="29"/>
      <c r="D235" s="87">
        <v>7</v>
      </c>
      <c r="E235" s="207">
        <v>13.16</v>
      </c>
      <c r="F235" s="376" t="s">
        <v>410</v>
      </c>
      <c r="G235" s="554" t="s">
        <v>839</v>
      </c>
      <c r="H235" s="523" t="s">
        <v>1133</v>
      </c>
      <c r="I235" s="759"/>
      <c r="J235" s="813"/>
    </row>
    <row r="236" spans="1:10" ht="54" x14ac:dyDescent="0.25">
      <c r="A236" s="3"/>
      <c r="B236" s="29"/>
      <c r="C236" s="29"/>
      <c r="D236" s="87">
        <v>8</v>
      </c>
      <c r="E236" s="207">
        <v>11.83</v>
      </c>
      <c r="F236" s="364" t="s">
        <v>411</v>
      </c>
      <c r="G236" s="554" t="s">
        <v>840</v>
      </c>
      <c r="H236" s="523" t="s">
        <v>1134</v>
      </c>
      <c r="I236" s="759"/>
      <c r="J236" s="813"/>
    </row>
    <row r="237" spans="1:10" ht="54.75" thickBot="1" x14ac:dyDescent="0.3">
      <c r="A237" s="4"/>
      <c r="B237" s="30"/>
      <c r="C237" s="30"/>
      <c r="D237" s="147">
        <v>9</v>
      </c>
      <c r="E237" s="264">
        <v>8.6999999999999993</v>
      </c>
      <c r="F237" s="430" t="s">
        <v>412</v>
      </c>
      <c r="G237" s="586" t="s">
        <v>841</v>
      </c>
      <c r="H237" s="704" t="s">
        <v>1135</v>
      </c>
      <c r="I237" s="760"/>
      <c r="J237" s="814"/>
    </row>
    <row r="238" spans="1:10" ht="18" x14ac:dyDescent="0.25">
      <c r="A238" s="2" t="s">
        <v>32</v>
      </c>
      <c r="B238" s="31" t="s">
        <v>131</v>
      </c>
      <c r="C238" s="31" t="s">
        <v>208</v>
      </c>
      <c r="D238" s="115">
        <v>1</v>
      </c>
      <c r="E238" s="243">
        <v>13</v>
      </c>
      <c r="F238" s="428" t="s">
        <v>284</v>
      </c>
      <c r="G238" s="553" t="s">
        <v>842</v>
      </c>
      <c r="H238" s="583" t="s">
        <v>1136</v>
      </c>
      <c r="I238" s="741">
        <f>SUM(E238:E240)</f>
        <v>24.66</v>
      </c>
      <c r="J238" s="812">
        <v>14</v>
      </c>
    </row>
    <row r="239" spans="1:10" ht="54" x14ac:dyDescent="0.25">
      <c r="A239" s="3"/>
      <c r="B239" s="29"/>
      <c r="C239" s="29"/>
      <c r="D239" s="87">
        <v>2</v>
      </c>
      <c r="E239" s="207">
        <v>5.71</v>
      </c>
      <c r="F239" s="364" t="s">
        <v>413</v>
      </c>
      <c r="G239" s="554" t="s">
        <v>824</v>
      </c>
      <c r="H239" s="523" t="s">
        <v>1118</v>
      </c>
      <c r="I239" s="759"/>
      <c r="J239" s="813"/>
    </row>
    <row r="240" spans="1:10" ht="18.75" thickBot="1" x14ac:dyDescent="0.3">
      <c r="A240" s="4"/>
      <c r="B240" s="30"/>
      <c r="C240" s="30"/>
      <c r="D240" s="114">
        <v>3</v>
      </c>
      <c r="E240" s="242">
        <v>5.95</v>
      </c>
      <c r="F240" s="429" t="s">
        <v>284</v>
      </c>
      <c r="G240" s="552" t="s">
        <v>843</v>
      </c>
      <c r="H240" s="584" t="s">
        <v>1137</v>
      </c>
      <c r="I240" s="760"/>
      <c r="J240" s="814"/>
    </row>
    <row r="241" spans="1:10" ht="36.75" thickBot="1" x14ac:dyDescent="0.3">
      <c r="A241" s="21" t="s">
        <v>33</v>
      </c>
      <c r="B241" s="48" t="s">
        <v>132</v>
      </c>
      <c r="C241" s="64" t="s">
        <v>209</v>
      </c>
      <c r="D241" s="148">
        <v>1</v>
      </c>
      <c r="E241" s="265">
        <v>18.14</v>
      </c>
      <c r="F241" s="431" t="s">
        <v>290</v>
      </c>
      <c r="G241" s="48" t="s">
        <v>801</v>
      </c>
      <c r="H241" s="45" t="s">
        <v>1120</v>
      </c>
      <c r="I241" s="767">
        <f>SUM(E241)</f>
        <v>18.14</v>
      </c>
      <c r="J241" s="827">
        <v>8</v>
      </c>
    </row>
    <row r="242" spans="1:10" ht="18" x14ac:dyDescent="0.25">
      <c r="A242" s="17" t="s">
        <v>34</v>
      </c>
      <c r="B242" s="49" t="s">
        <v>132</v>
      </c>
      <c r="C242" s="65" t="s">
        <v>210</v>
      </c>
      <c r="D242" s="136">
        <v>1</v>
      </c>
      <c r="E242" s="266">
        <v>18.22</v>
      </c>
      <c r="F242" s="432" t="s">
        <v>284</v>
      </c>
      <c r="G242" s="587" t="s">
        <v>724</v>
      </c>
      <c r="H242" s="587" t="s">
        <v>1019</v>
      </c>
      <c r="I242" s="768">
        <f>SUM(E242:E243)</f>
        <v>30.08</v>
      </c>
      <c r="J242" s="828">
        <v>14</v>
      </c>
    </row>
    <row r="243" spans="1:10" ht="18.75" thickBot="1" x14ac:dyDescent="0.3">
      <c r="A243" s="20"/>
      <c r="B243" s="50"/>
      <c r="C243" s="66"/>
      <c r="D243" s="119">
        <v>2</v>
      </c>
      <c r="E243" s="267">
        <v>11.86</v>
      </c>
      <c r="F243" s="433" t="s">
        <v>284</v>
      </c>
      <c r="G243" s="558" t="s">
        <v>747</v>
      </c>
      <c r="H243" s="558" t="s">
        <v>1138</v>
      </c>
      <c r="I243" s="769"/>
      <c r="J243" s="829"/>
    </row>
    <row r="244" spans="1:10" ht="18" x14ac:dyDescent="0.25">
      <c r="A244" s="5" t="s">
        <v>35</v>
      </c>
      <c r="B244" s="8" t="s">
        <v>133</v>
      </c>
      <c r="C244" s="8" t="s">
        <v>211</v>
      </c>
      <c r="D244" s="99">
        <v>1</v>
      </c>
      <c r="E244" s="241">
        <v>12.74</v>
      </c>
      <c r="F244" s="385" t="s">
        <v>292</v>
      </c>
      <c r="G244" s="531" t="s">
        <v>816</v>
      </c>
      <c r="H244" s="567" t="s">
        <v>1109</v>
      </c>
      <c r="I244" s="743">
        <f>SUM(E244:E256)</f>
        <v>121.61</v>
      </c>
      <c r="J244" s="815">
        <v>54</v>
      </c>
    </row>
    <row r="245" spans="1:10" ht="18" x14ac:dyDescent="0.25">
      <c r="A245" s="6"/>
      <c r="B245" s="9"/>
      <c r="C245" s="9"/>
      <c r="D245" s="91">
        <v>2</v>
      </c>
      <c r="E245" s="211">
        <v>3.2</v>
      </c>
      <c r="F245" s="381" t="s">
        <v>284</v>
      </c>
      <c r="G245" s="527">
        <v>7</v>
      </c>
      <c r="H245" s="537">
        <v>8</v>
      </c>
      <c r="I245" s="744"/>
      <c r="J245" s="830"/>
    </row>
    <row r="246" spans="1:10" ht="18" x14ac:dyDescent="0.25">
      <c r="A246" s="6"/>
      <c r="B246" s="9"/>
      <c r="C246" s="9"/>
      <c r="D246" s="87">
        <v>3</v>
      </c>
      <c r="E246" s="207">
        <v>4.24</v>
      </c>
      <c r="F246" s="381" t="s">
        <v>284</v>
      </c>
      <c r="G246" s="527">
        <v>9</v>
      </c>
      <c r="H246" s="537">
        <v>10</v>
      </c>
      <c r="I246" s="744"/>
      <c r="J246" s="830"/>
    </row>
    <row r="247" spans="1:10" ht="18" x14ac:dyDescent="0.25">
      <c r="A247" s="6"/>
      <c r="B247" s="9"/>
      <c r="C247" s="9"/>
      <c r="D247" s="88">
        <v>4</v>
      </c>
      <c r="E247" s="208">
        <v>13.13</v>
      </c>
      <c r="F247" s="382" t="s">
        <v>292</v>
      </c>
      <c r="G247" s="527" t="s">
        <v>844</v>
      </c>
      <c r="H247" s="537" t="s">
        <v>1097</v>
      </c>
      <c r="I247" s="744"/>
      <c r="J247" s="830"/>
    </row>
    <row r="248" spans="1:10" ht="54" x14ac:dyDescent="0.25">
      <c r="A248" s="6"/>
      <c r="B248" s="9"/>
      <c r="C248" s="9"/>
      <c r="D248" s="138">
        <v>5</v>
      </c>
      <c r="E248" s="250">
        <v>5.48</v>
      </c>
      <c r="F248" s="382" t="s">
        <v>414</v>
      </c>
      <c r="G248" s="532">
        <v>17</v>
      </c>
      <c r="H248" s="532">
        <v>18</v>
      </c>
      <c r="I248" s="744"/>
      <c r="J248" s="830"/>
    </row>
    <row r="249" spans="1:10" ht="54" x14ac:dyDescent="0.25">
      <c r="A249" s="6"/>
      <c r="B249" s="9"/>
      <c r="C249" s="9"/>
      <c r="D249" s="108"/>
      <c r="E249" s="234"/>
      <c r="F249" s="383" t="s">
        <v>415</v>
      </c>
      <c r="G249" s="533"/>
      <c r="H249" s="533"/>
      <c r="I249" s="744"/>
      <c r="J249" s="830"/>
    </row>
    <row r="250" spans="1:10" ht="54" x14ac:dyDescent="0.25">
      <c r="A250" s="6"/>
      <c r="B250" s="9"/>
      <c r="C250" s="9"/>
      <c r="D250" s="97">
        <v>6</v>
      </c>
      <c r="E250" s="217">
        <v>23.25</v>
      </c>
      <c r="F250" s="382" t="s">
        <v>416</v>
      </c>
      <c r="G250" s="532" t="s">
        <v>845</v>
      </c>
      <c r="H250" s="532" t="s">
        <v>1139</v>
      </c>
      <c r="I250" s="744"/>
      <c r="J250" s="830"/>
    </row>
    <row r="251" spans="1:10" ht="36" x14ac:dyDescent="0.25">
      <c r="A251" s="6"/>
      <c r="B251" s="9"/>
      <c r="C251" s="9"/>
      <c r="D251" s="96"/>
      <c r="E251" s="216"/>
      <c r="F251" s="380" t="s">
        <v>417</v>
      </c>
      <c r="G251" s="533"/>
      <c r="H251" s="533"/>
      <c r="I251" s="744"/>
      <c r="J251" s="830"/>
    </row>
    <row r="252" spans="1:10" ht="18" x14ac:dyDescent="0.25">
      <c r="A252" s="6"/>
      <c r="B252" s="9"/>
      <c r="C252" s="9"/>
      <c r="D252" s="91">
        <v>7</v>
      </c>
      <c r="E252" s="211">
        <v>10.029999999999999</v>
      </c>
      <c r="F252" s="380" t="s">
        <v>284</v>
      </c>
      <c r="G252" s="527" t="s">
        <v>846</v>
      </c>
      <c r="H252" s="537" t="s">
        <v>1140</v>
      </c>
      <c r="I252" s="744"/>
      <c r="J252" s="830"/>
    </row>
    <row r="253" spans="1:10" ht="18" x14ac:dyDescent="0.25">
      <c r="A253" s="6"/>
      <c r="B253" s="9"/>
      <c r="C253" s="9"/>
      <c r="D253" s="91">
        <v>8</v>
      </c>
      <c r="E253" s="211">
        <v>3.86</v>
      </c>
      <c r="F253" s="381" t="s">
        <v>292</v>
      </c>
      <c r="G253" s="527">
        <v>33</v>
      </c>
      <c r="H253" s="537">
        <v>34</v>
      </c>
      <c r="I253" s="744"/>
      <c r="J253" s="830"/>
    </row>
    <row r="254" spans="1:10" ht="18" x14ac:dyDescent="0.25">
      <c r="A254" s="6"/>
      <c r="B254" s="9"/>
      <c r="C254" s="9"/>
      <c r="D254" s="91">
        <v>9</v>
      </c>
      <c r="E254" s="211">
        <v>15.99</v>
      </c>
      <c r="F254" s="381" t="s">
        <v>284</v>
      </c>
      <c r="G254" s="527" t="s">
        <v>847</v>
      </c>
      <c r="H254" s="537" t="s">
        <v>1141</v>
      </c>
      <c r="I254" s="744"/>
      <c r="J254" s="830"/>
    </row>
    <row r="255" spans="1:10" ht="54" x14ac:dyDescent="0.25">
      <c r="A255" s="6"/>
      <c r="B255" s="9"/>
      <c r="C255" s="9"/>
      <c r="D255" s="97">
        <v>10</v>
      </c>
      <c r="E255" s="217">
        <v>29.69</v>
      </c>
      <c r="F255" s="383" t="s">
        <v>418</v>
      </c>
      <c r="G255" s="532" t="s">
        <v>848</v>
      </c>
      <c r="H255" s="532" t="s">
        <v>1142</v>
      </c>
      <c r="I255" s="744"/>
      <c r="J255" s="830"/>
    </row>
    <row r="256" spans="1:10" ht="54.75" thickBot="1" x14ac:dyDescent="0.3">
      <c r="A256" s="7"/>
      <c r="B256" s="10"/>
      <c r="C256" s="10"/>
      <c r="D256" s="100"/>
      <c r="E256" s="220"/>
      <c r="F256" s="384" t="s">
        <v>419</v>
      </c>
      <c r="G256" s="588"/>
      <c r="H256" s="534"/>
      <c r="I256" s="745"/>
      <c r="J256" s="831"/>
    </row>
    <row r="257" spans="1:10" ht="54.75" thickBot="1" x14ac:dyDescent="0.3">
      <c r="A257" s="17" t="s">
        <v>36</v>
      </c>
      <c r="B257" s="41" t="s">
        <v>122</v>
      </c>
      <c r="C257" s="67" t="s">
        <v>212</v>
      </c>
      <c r="D257" s="131">
        <v>1</v>
      </c>
      <c r="E257" s="131">
        <v>18.309999999999999</v>
      </c>
      <c r="F257" s="434" t="s">
        <v>420</v>
      </c>
      <c r="G257" s="17" t="s">
        <v>724</v>
      </c>
      <c r="H257" s="17" t="s">
        <v>1019</v>
      </c>
      <c r="I257" s="741">
        <f>SUM(E257:E267)</f>
        <v>73.92</v>
      </c>
      <c r="J257" s="812">
        <v>36</v>
      </c>
    </row>
    <row r="258" spans="1:10" ht="54.75" thickBot="1" x14ac:dyDescent="0.3">
      <c r="A258" s="19"/>
      <c r="B258" s="42"/>
      <c r="C258" s="68"/>
      <c r="D258" s="132"/>
      <c r="E258" s="132"/>
      <c r="F258" s="435" t="s">
        <v>421</v>
      </c>
      <c r="G258" s="19"/>
      <c r="H258" s="19"/>
      <c r="I258" s="741"/>
      <c r="J258" s="812"/>
    </row>
    <row r="259" spans="1:10" ht="72.75" thickBot="1" x14ac:dyDescent="0.3">
      <c r="A259" s="19"/>
      <c r="B259" s="42"/>
      <c r="C259" s="68"/>
      <c r="D259" s="133"/>
      <c r="E259" s="133"/>
      <c r="F259" s="436" t="s">
        <v>422</v>
      </c>
      <c r="G259" s="569"/>
      <c r="H259" s="569"/>
      <c r="I259" s="741"/>
      <c r="J259" s="812"/>
    </row>
    <row r="260" spans="1:10" ht="54.75" thickBot="1" x14ac:dyDescent="0.3">
      <c r="A260" s="19"/>
      <c r="B260" s="42"/>
      <c r="C260" s="68"/>
      <c r="D260" s="134">
        <v>2</v>
      </c>
      <c r="E260" s="134">
        <v>9.01</v>
      </c>
      <c r="F260" s="437" t="s">
        <v>423</v>
      </c>
      <c r="G260" s="589" t="s">
        <v>849</v>
      </c>
      <c r="H260" s="589" t="s">
        <v>1143</v>
      </c>
      <c r="I260" s="741"/>
      <c r="J260" s="812"/>
    </row>
    <row r="261" spans="1:10" ht="54.75" thickBot="1" x14ac:dyDescent="0.3">
      <c r="A261" s="19"/>
      <c r="B261" s="42"/>
      <c r="C261" s="68"/>
      <c r="D261" s="132"/>
      <c r="E261" s="132"/>
      <c r="F261" s="435" t="s">
        <v>424</v>
      </c>
      <c r="G261" s="19"/>
      <c r="H261" s="19"/>
      <c r="I261" s="741"/>
      <c r="J261" s="812"/>
    </row>
    <row r="262" spans="1:10" ht="72.75" thickBot="1" x14ac:dyDescent="0.3">
      <c r="A262" s="19"/>
      <c r="B262" s="42"/>
      <c r="C262" s="68"/>
      <c r="D262" s="133"/>
      <c r="E262" s="133"/>
      <c r="F262" s="435" t="s">
        <v>425</v>
      </c>
      <c r="G262" s="569"/>
      <c r="H262" s="569"/>
      <c r="I262" s="741"/>
      <c r="J262" s="812"/>
    </row>
    <row r="263" spans="1:10" ht="54.75" thickBot="1" x14ac:dyDescent="0.3">
      <c r="A263" s="19"/>
      <c r="B263" s="42"/>
      <c r="C263" s="68"/>
      <c r="D263" s="134">
        <v>3</v>
      </c>
      <c r="E263" s="134">
        <v>16.489999999999998</v>
      </c>
      <c r="F263" s="437" t="s">
        <v>426</v>
      </c>
      <c r="G263" s="589" t="s">
        <v>850</v>
      </c>
      <c r="H263" s="589" t="s">
        <v>1144</v>
      </c>
      <c r="I263" s="741"/>
      <c r="J263" s="812"/>
    </row>
    <row r="264" spans="1:10" ht="54.75" thickBot="1" x14ac:dyDescent="0.3">
      <c r="A264" s="19"/>
      <c r="B264" s="42"/>
      <c r="C264" s="68"/>
      <c r="D264" s="133"/>
      <c r="E264" s="133"/>
      <c r="F264" s="436" t="s">
        <v>427</v>
      </c>
      <c r="G264" s="569"/>
      <c r="H264" s="569"/>
      <c r="I264" s="741"/>
      <c r="J264" s="812"/>
    </row>
    <row r="265" spans="1:10" ht="18.75" thickBot="1" x14ac:dyDescent="0.3">
      <c r="A265" s="19"/>
      <c r="B265" s="42"/>
      <c r="C265" s="68"/>
      <c r="D265" s="118">
        <v>4</v>
      </c>
      <c r="E265" s="268">
        <v>7.13</v>
      </c>
      <c r="F265" s="436" t="s">
        <v>428</v>
      </c>
      <c r="G265" s="590" t="s">
        <v>851</v>
      </c>
      <c r="H265" s="523" t="s">
        <v>1115</v>
      </c>
      <c r="I265" s="741"/>
      <c r="J265" s="812"/>
    </row>
    <row r="266" spans="1:10" ht="18.75" thickBot="1" x14ac:dyDescent="0.3">
      <c r="A266" s="19"/>
      <c r="B266" s="42"/>
      <c r="C266" s="68"/>
      <c r="D266" s="118">
        <v>5</v>
      </c>
      <c r="E266" s="268">
        <v>12.08</v>
      </c>
      <c r="F266" s="438" t="s">
        <v>284</v>
      </c>
      <c r="G266" s="591" t="s">
        <v>807</v>
      </c>
      <c r="H266" s="544" t="s">
        <v>1145</v>
      </c>
      <c r="I266" s="741"/>
      <c r="J266" s="812"/>
    </row>
    <row r="267" spans="1:10" ht="90.75" thickBot="1" x14ac:dyDescent="0.3">
      <c r="A267" s="19"/>
      <c r="B267" s="42"/>
      <c r="C267" s="68"/>
      <c r="D267" s="149">
        <v>6</v>
      </c>
      <c r="E267" s="205">
        <v>10.9</v>
      </c>
      <c r="F267" s="435" t="s">
        <v>429</v>
      </c>
      <c r="G267" s="591" t="s">
        <v>852</v>
      </c>
      <c r="H267" s="544" t="s">
        <v>1146</v>
      </c>
      <c r="I267" s="741"/>
      <c r="J267" s="812"/>
    </row>
    <row r="268" spans="1:10" ht="72.75" thickBot="1" x14ac:dyDescent="0.3">
      <c r="A268" s="17" t="s">
        <v>37</v>
      </c>
      <c r="B268" s="41" t="s">
        <v>122</v>
      </c>
      <c r="C268" s="41" t="s">
        <v>213</v>
      </c>
      <c r="D268" s="131">
        <v>1</v>
      </c>
      <c r="E268" s="232">
        <v>9.35</v>
      </c>
      <c r="F268" s="413" t="s">
        <v>430</v>
      </c>
      <c r="G268" s="585" t="s">
        <v>758</v>
      </c>
      <c r="H268" s="585" t="s">
        <v>1053</v>
      </c>
      <c r="I268" s="741">
        <f>SUM(E268:E277)</f>
        <v>33.54</v>
      </c>
      <c r="J268" s="812">
        <v>14</v>
      </c>
    </row>
    <row r="269" spans="1:10" ht="54.75" thickBot="1" x14ac:dyDescent="0.3">
      <c r="A269" s="19"/>
      <c r="B269" s="41"/>
      <c r="C269" s="42"/>
      <c r="D269" s="132"/>
      <c r="E269" s="232"/>
      <c r="F269" s="414" t="s">
        <v>431</v>
      </c>
      <c r="G269" s="572"/>
      <c r="H269" s="572"/>
      <c r="I269" s="759"/>
      <c r="J269" s="812"/>
    </row>
    <row r="270" spans="1:10" ht="54.75" thickBot="1" x14ac:dyDescent="0.3">
      <c r="A270" s="19"/>
      <c r="B270" s="41"/>
      <c r="C270" s="42"/>
      <c r="D270" s="133"/>
      <c r="E270" s="232"/>
      <c r="F270" s="414" t="s">
        <v>432</v>
      </c>
      <c r="G270" s="573"/>
      <c r="H270" s="573"/>
      <c r="I270" s="759"/>
      <c r="J270" s="812"/>
    </row>
    <row r="271" spans="1:10" ht="72.75" thickBot="1" x14ac:dyDescent="0.3">
      <c r="A271" s="19"/>
      <c r="B271" s="41"/>
      <c r="C271" s="42"/>
      <c r="D271" s="134">
        <v>2</v>
      </c>
      <c r="E271" s="250">
        <v>15.22</v>
      </c>
      <c r="F271" s="415" t="s">
        <v>433</v>
      </c>
      <c r="G271" s="570" t="s">
        <v>775</v>
      </c>
      <c r="H271" s="570" t="s">
        <v>1147</v>
      </c>
      <c r="I271" s="759"/>
      <c r="J271" s="812"/>
    </row>
    <row r="272" spans="1:10" ht="36.75" thickBot="1" x14ac:dyDescent="0.3">
      <c r="A272" s="19"/>
      <c r="B272" s="41"/>
      <c r="C272" s="42"/>
      <c r="D272" s="132"/>
      <c r="E272" s="233"/>
      <c r="F272" s="414" t="s">
        <v>434</v>
      </c>
      <c r="G272" s="572"/>
      <c r="H272" s="572"/>
      <c r="I272" s="759"/>
      <c r="J272" s="812"/>
    </row>
    <row r="273" spans="1:10" ht="54.75" thickBot="1" x14ac:dyDescent="0.3">
      <c r="A273" s="19"/>
      <c r="B273" s="41"/>
      <c r="C273" s="42"/>
      <c r="D273" s="133"/>
      <c r="E273" s="234"/>
      <c r="F273" s="414" t="s">
        <v>435</v>
      </c>
      <c r="G273" s="573"/>
      <c r="H273" s="573"/>
      <c r="I273" s="759"/>
      <c r="J273" s="812"/>
    </row>
    <row r="274" spans="1:10" ht="72.75" thickBot="1" x14ac:dyDescent="0.3">
      <c r="A274" s="19"/>
      <c r="B274" s="41"/>
      <c r="C274" s="42"/>
      <c r="D274" s="134">
        <v>3</v>
      </c>
      <c r="E274" s="250">
        <v>8.9700000000000006</v>
      </c>
      <c r="F274" s="415" t="s">
        <v>436</v>
      </c>
      <c r="G274" s="570" t="s">
        <v>733</v>
      </c>
      <c r="H274" s="570" t="s">
        <v>1028</v>
      </c>
      <c r="I274" s="759"/>
      <c r="J274" s="812"/>
    </row>
    <row r="275" spans="1:10" ht="54.75" thickBot="1" x14ac:dyDescent="0.3">
      <c r="A275" s="19"/>
      <c r="B275" s="41"/>
      <c r="C275" s="42"/>
      <c r="D275" s="132"/>
      <c r="E275" s="233"/>
      <c r="F275" s="414" t="s">
        <v>437</v>
      </c>
      <c r="G275" s="570"/>
      <c r="H275" s="572"/>
      <c r="I275" s="759"/>
      <c r="J275" s="812"/>
    </row>
    <row r="276" spans="1:10" ht="54.75" thickBot="1" x14ac:dyDescent="0.3">
      <c r="A276" s="19"/>
      <c r="B276" s="41"/>
      <c r="C276" s="42"/>
      <c r="D276" s="132"/>
      <c r="E276" s="233"/>
      <c r="F276" s="414" t="s">
        <v>438</v>
      </c>
      <c r="G276" s="570"/>
      <c r="H276" s="572"/>
      <c r="I276" s="759"/>
      <c r="J276" s="812"/>
    </row>
    <row r="277" spans="1:10" ht="54.75" thickBot="1" x14ac:dyDescent="0.3">
      <c r="A277" s="20"/>
      <c r="B277" s="44"/>
      <c r="C277" s="43"/>
      <c r="D277" s="150"/>
      <c r="E277" s="269"/>
      <c r="F277" s="416" t="s">
        <v>439</v>
      </c>
      <c r="G277" s="592"/>
      <c r="H277" s="571"/>
      <c r="I277" s="760"/>
      <c r="J277" s="823"/>
    </row>
    <row r="278" spans="1:10" ht="18.75" thickBot="1" x14ac:dyDescent="0.3">
      <c r="A278" s="11" t="s">
        <v>38</v>
      </c>
      <c r="B278" s="14" t="s">
        <v>125</v>
      </c>
      <c r="C278" s="14" t="s">
        <v>214</v>
      </c>
      <c r="D278" s="125">
        <v>1</v>
      </c>
      <c r="E278" s="241">
        <v>9.2100000000000009</v>
      </c>
      <c r="F278" s="403" t="s">
        <v>284</v>
      </c>
      <c r="G278" s="531" t="s">
        <v>758</v>
      </c>
      <c r="H278" s="567" t="s">
        <v>1053</v>
      </c>
      <c r="I278" s="770">
        <v>14.1</v>
      </c>
      <c r="J278" s="828">
        <v>6</v>
      </c>
    </row>
    <row r="279" spans="1:10" ht="18.75" thickBot="1" x14ac:dyDescent="0.3">
      <c r="A279" s="12"/>
      <c r="B279" s="15"/>
      <c r="C279" s="14"/>
      <c r="D279" s="137">
        <v>2</v>
      </c>
      <c r="E279" s="252">
        <v>4.8899999999999997</v>
      </c>
      <c r="F279" s="420" t="s">
        <v>283</v>
      </c>
      <c r="G279" s="593" t="s">
        <v>853</v>
      </c>
      <c r="H279" s="555" t="s">
        <v>1148</v>
      </c>
      <c r="I279" s="771"/>
      <c r="J279" s="828"/>
    </row>
    <row r="280" spans="1:10" ht="108.75" thickBot="1" x14ac:dyDescent="0.3">
      <c r="A280" s="13"/>
      <c r="B280" s="16"/>
      <c r="C280" s="51"/>
      <c r="D280" s="119"/>
      <c r="E280" s="242"/>
      <c r="F280" s="419" t="s">
        <v>440</v>
      </c>
      <c r="G280" s="529"/>
      <c r="H280" s="594"/>
      <c r="I280" s="772"/>
      <c r="J280" s="832"/>
    </row>
    <row r="281" spans="1:10" ht="18.75" thickBot="1" x14ac:dyDescent="0.3">
      <c r="A281" s="11" t="s">
        <v>39</v>
      </c>
      <c r="B281" s="14" t="s">
        <v>121</v>
      </c>
      <c r="C281" s="14" t="s">
        <v>215</v>
      </c>
      <c r="D281" s="125">
        <v>1</v>
      </c>
      <c r="E281" s="241">
        <v>3.97</v>
      </c>
      <c r="F281" s="439" t="s">
        <v>284</v>
      </c>
      <c r="G281" s="567">
        <v>1</v>
      </c>
      <c r="H281" s="567">
        <v>2</v>
      </c>
      <c r="I281" s="743">
        <f>SUM(E281:E286)</f>
        <v>19.840000000000003</v>
      </c>
      <c r="J281" s="815">
        <v>10</v>
      </c>
    </row>
    <row r="282" spans="1:10" ht="108.75" thickBot="1" x14ac:dyDescent="0.3">
      <c r="A282" s="11"/>
      <c r="B282" s="14"/>
      <c r="C282" s="14"/>
      <c r="D282" s="123">
        <v>2</v>
      </c>
      <c r="E282" s="217">
        <v>9.16</v>
      </c>
      <c r="F282" s="420" t="s">
        <v>441</v>
      </c>
      <c r="G282" s="570" t="s">
        <v>854</v>
      </c>
      <c r="H282" s="570" t="s">
        <v>1149</v>
      </c>
      <c r="I282" s="744"/>
      <c r="J282" s="830"/>
    </row>
    <row r="283" spans="1:10" ht="72.75" thickBot="1" x14ac:dyDescent="0.3">
      <c r="A283" s="11"/>
      <c r="B283" s="14"/>
      <c r="C283" s="14"/>
      <c r="D283" s="128"/>
      <c r="E283" s="221"/>
      <c r="F283" s="440" t="s">
        <v>442</v>
      </c>
      <c r="G283" s="572"/>
      <c r="H283" s="570"/>
      <c r="I283" s="744"/>
      <c r="J283" s="830"/>
    </row>
    <row r="284" spans="1:10" ht="54.75" thickBot="1" x14ac:dyDescent="0.3">
      <c r="A284" s="11"/>
      <c r="B284" s="14"/>
      <c r="C284" s="14"/>
      <c r="D284" s="121"/>
      <c r="E284" s="216"/>
      <c r="F284" s="441" t="s">
        <v>443</v>
      </c>
      <c r="G284" s="573"/>
      <c r="H284" s="570"/>
      <c r="I284" s="744"/>
      <c r="J284" s="830"/>
    </row>
    <row r="285" spans="1:10" ht="18.75" thickBot="1" x14ac:dyDescent="0.3">
      <c r="A285" s="11"/>
      <c r="B285" s="14"/>
      <c r="C285" s="14"/>
      <c r="D285" s="122">
        <v>3</v>
      </c>
      <c r="E285" s="211">
        <v>1.89</v>
      </c>
      <c r="F285" s="442" t="s">
        <v>290</v>
      </c>
      <c r="G285" s="537">
        <v>9</v>
      </c>
      <c r="H285" s="537">
        <v>10</v>
      </c>
      <c r="I285" s="744"/>
      <c r="J285" s="830"/>
    </row>
    <row r="286" spans="1:10" ht="18.75" thickBot="1" x14ac:dyDescent="0.3">
      <c r="A286" s="24"/>
      <c r="B286" s="51"/>
      <c r="C286" s="51"/>
      <c r="D286" s="129">
        <v>4</v>
      </c>
      <c r="E286" s="246">
        <v>4.82</v>
      </c>
      <c r="F286" s="402" t="s">
        <v>290</v>
      </c>
      <c r="G286" s="594" t="s">
        <v>855</v>
      </c>
      <c r="H286" s="594" t="s">
        <v>1150</v>
      </c>
      <c r="I286" s="745"/>
      <c r="J286" s="831"/>
    </row>
    <row r="287" spans="1:10" ht="18.75" thickBot="1" x14ac:dyDescent="0.3">
      <c r="A287" s="11" t="s">
        <v>40</v>
      </c>
      <c r="B287" s="14" t="s">
        <v>134</v>
      </c>
      <c r="C287" s="14" t="s">
        <v>216</v>
      </c>
      <c r="D287" s="125">
        <v>1</v>
      </c>
      <c r="E287" s="243">
        <v>10.34</v>
      </c>
      <c r="F287" s="417" t="s">
        <v>290</v>
      </c>
      <c r="G287" s="553" t="s">
        <v>856</v>
      </c>
      <c r="H287" s="583" t="s">
        <v>1151</v>
      </c>
      <c r="I287" s="741">
        <f>SUM(E287:E292)</f>
        <v>35.32</v>
      </c>
      <c r="J287" s="812">
        <v>18</v>
      </c>
    </row>
    <row r="288" spans="1:10" ht="18.75" thickBot="1" x14ac:dyDescent="0.3">
      <c r="A288" s="12"/>
      <c r="B288" s="15"/>
      <c r="C288" s="15"/>
      <c r="D288" s="122">
        <v>2</v>
      </c>
      <c r="E288" s="207">
        <v>3.84</v>
      </c>
      <c r="F288" s="418" t="s">
        <v>284</v>
      </c>
      <c r="G288" s="554">
        <v>5</v>
      </c>
      <c r="H288" s="523">
        <v>6</v>
      </c>
      <c r="I288" s="741"/>
      <c r="J288" s="813"/>
    </row>
    <row r="289" spans="1:10" ht="18.75" thickBot="1" x14ac:dyDescent="0.3">
      <c r="A289" s="12"/>
      <c r="B289" s="15"/>
      <c r="C289" s="15"/>
      <c r="D289" s="122">
        <v>3</v>
      </c>
      <c r="E289" s="207">
        <v>7.06</v>
      </c>
      <c r="F289" s="418" t="s">
        <v>284</v>
      </c>
      <c r="G289" s="554" t="s">
        <v>857</v>
      </c>
      <c r="H289" s="523" t="s">
        <v>1152</v>
      </c>
      <c r="I289" s="741"/>
      <c r="J289" s="813"/>
    </row>
    <row r="290" spans="1:10" ht="18.75" thickBot="1" x14ac:dyDescent="0.3">
      <c r="A290" s="12"/>
      <c r="B290" s="15"/>
      <c r="C290" s="15"/>
      <c r="D290" s="122">
        <v>4</v>
      </c>
      <c r="E290" s="207">
        <v>7.3</v>
      </c>
      <c r="F290" s="418" t="s">
        <v>284</v>
      </c>
      <c r="G290" s="554" t="s">
        <v>858</v>
      </c>
      <c r="H290" s="523" t="s">
        <v>1153</v>
      </c>
      <c r="I290" s="741"/>
      <c r="J290" s="813"/>
    </row>
    <row r="291" spans="1:10" ht="18.75" thickBot="1" x14ac:dyDescent="0.3">
      <c r="A291" s="12"/>
      <c r="B291" s="15"/>
      <c r="C291" s="15"/>
      <c r="D291" s="122">
        <v>5</v>
      </c>
      <c r="E291" s="207">
        <v>5.2</v>
      </c>
      <c r="F291" s="418" t="s">
        <v>284</v>
      </c>
      <c r="G291" s="554">
        <v>15</v>
      </c>
      <c r="H291" s="523">
        <v>16</v>
      </c>
      <c r="I291" s="741"/>
      <c r="J291" s="813"/>
    </row>
    <row r="292" spans="1:10" ht="18.75" thickBot="1" x14ac:dyDescent="0.3">
      <c r="A292" s="13"/>
      <c r="B292" s="16"/>
      <c r="C292" s="16"/>
      <c r="D292" s="129">
        <v>6</v>
      </c>
      <c r="E292" s="242">
        <v>1.58</v>
      </c>
      <c r="F292" s="419" t="s">
        <v>284</v>
      </c>
      <c r="G292" s="552">
        <v>17</v>
      </c>
      <c r="H292" s="584">
        <v>18</v>
      </c>
      <c r="I292" s="742"/>
      <c r="J292" s="814"/>
    </row>
    <row r="293" spans="1:10" ht="90.75" thickBot="1" x14ac:dyDescent="0.3">
      <c r="A293" s="11" t="s">
        <v>41</v>
      </c>
      <c r="B293" s="14" t="s">
        <v>115</v>
      </c>
      <c r="C293" s="14" t="s">
        <v>217</v>
      </c>
      <c r="D293" s="131">
        <v>1</v>
      </c>
      <c r="E293" s="232">
        <v>11.6</v>
      </c>
      <c r="F293" s="413" t="s">
        <v>444</v>
      </c>
      <c r="G293" s="595" t="s">
        <v>859</v>
      </c>
      <c r="H293" s="17" t="s">
        <v>1043</v>
      </c>
      <c r="I293" s="741">
        <f>SUM(E293:E296)</f>
        <v>22.18</v>
      </c>
      <c r="J293" s="812">
        <v>12</v>
      </c>
    </row>
    <row r="294" spans="1:10" ht="72.75" thickBot="1" x14ac:dyDescent="0.3">
      <c r="A294" s="12"/>
      <c r="B294" s="15"/>
      <c r="C294" s="14"/>
      <c r="D294" s="133"/>
      <c r="E294" s="234"/>
      <c r="F294" s="399" t="s">
        <v>445</v>
      </c>
      <c r="G294" s="595"/>
      <c r="H294" s="569"/>
      <c r="I294" s="741"/>
      <c r="J294" s="813"/>
    </row>
    <row r="295" spans="1:10" ht="94.5" thickBot="1" x14ac:dyDescent="0.3">
      <c r="A295" s="12"/>
      <c r="B295" s="15"/>
      <c r="C295" s="14"/>
      <c r="D295" s="134">
        <v>2</v>
      </c>
      <c r="E295" s="250">
        <v>10.58</v>
      </c>
      <c r="F295" s="443" t="s">
        <v>446</v>
      </c>
      <c r="G295" s="589" t="s">
        <v>860</v>
      </c>
      <c r="H295" s="589" t="s">
        <v>1154</v>
      </c>
      <c r="I295" s="741"/>
      <c r="J295" s="813"/>
    </row>
    <row r="296" spans="1:10" ht="72.75" thickBot="1" x14ac:dyDescent="0.3">
      <c r="A296" s="13"/>
      <c r="B296" s="16"/>
      <c r="C296" s="51"/>
      <c r="D296" s="150"/>
      <c r="E296" s="269"/>
      <c r="F296" s="416" t="s">
        <v>447</v>
      </c>
      <c r="G296" s="20"/>
      <c r="H296" s="20"/>
      <c r="I296" s="742"/>
      <c r="J296" s="814"/>
    </row>
    <row r="297" spans="1:10" ht="18.75" thickBot="1" x14ac:dyDescent="0.3">
      <c r="A297" s="11" t="s">
        <v>42</v>
      </c>
      <c r="B297" s="14" t="s">
        <v>135</v>
      </c>
      <c r="C297" s="14" t="s">
        <v>218</v>
      </c>
      <c r="D297" s="125">
        <v>1</v>
      </c>
      <c r="E297" s="241">
        <v>13.21</v>
      </c>
      <c r="F297" s="444" t="s">
        <v>290</v>
      </c>
      <c r="G297" s="531" t="s">
        <v>749</v>
      </c>
      <c r="H297" s="567" t="s">
        <v>1043</v>
      </c>
      <c r="I297" s="741">
        <f>SUM(E297:E300)</f>
        <v>74.13</v>
      </c>
      <c r="J297" s="812">
        <v>32</v>
      </c>
    </row>
    <row r="298" spans="1:10" ht="18.75" thickBot="1" x14ac:dyDescent="0.3">
      <c r="A298" s="12"/>
      <c r="B298" s="15"/>
      <c r="C298" s="15"/>
      <c r="D298" s="122">
        <v>2</v>
      </c>
      <c r="E298" s="211">
        <v>22.25</v>
      </c>
      <c r="F298" s="400" t="s">
        <v>290</v>
      </c>
      <c r="G298" s="527" t="s">
        <v>861</v>
      </c>
      <c r="H298" s="537" t="s">
        <v>1155</v>
      </c>
      <c r="I298" s="759"/>
      <c r="J298" s="812"/>
    </row>
    <row r="299" spans="1:10" ht="18.75" thickBot="1" x14ac:dyDescent="0.3">
      <c r="A299" s="12"/>
      <c r="B299" s="15"/>
      <c r="C299" s="15"/>
      <c r="D299" s="122">
        <v>3</v>
      </c>
      <c r="E299" s="211">
        <v>18.46</v>
      </c>
      <c r="F299" s="400" t="s">
        <v>290</v>
      </c>
      <c r="G299" s="527" t="s">
        <v>862</v>
      </c>
      <c r="H299" s="537" t="s">
        <v>1156</v>
      </c>
      <c r="I299" s="759"/>
      <c r="J299" s="812"/>
    </row>
    <row r="300" spans="1:10" ht="18.75" thickBot="1" x14ac:dyDescent="0.3">
      <c r="A300" s="13"/>
      <c r="B300" s="16"/>
      <c r="C300" s="16"/>
      <c r="D300" s="129">
        <v>4</v>
      </c>
      <c r="E300" s="246">
        <v>20.21</v>
      </c>
      <c r="F300" s="445" t="s">
        <v>284</v>
      </c>
      <c r="G300" s="529" t="s">
        <v>863</v>
      </c>
      <c r="H300" s="594" t="s">
        <v>1157</v>
      </c>
      <c r="I300" s="760"/>
      <c r="J300" s="823"/>
    </row>
    <row r="301" spans="1:10" ht="36.75" thickBot="1" x14ac:dyDescent="0.3">
      <c r="A301" s="11" t="s">
        <v>43</v>
      </c>
      <c r="B301" s="14" t="s">
        <v>136</v>
      </c>
      <c r="C301" s="14" t="s">
        <v>219</v>
      </c>
      <c r="D301" s="120">
        <v>1</v>
      </c>
      <c r="E301" s="215">
        <v>9.66</v>
      </c>
      <c r="F301" s="398" t="s">
        <v>448</v>
      </c>
      <c r="G301" s="596" t="s">
        <v>731</v>
      </c>
      <c r="H301" s="596" t="s">
        <v>1158</v>
      </c>
      <c r="I301" s="743">
        <f>SUM(E301:E308)</f>
        <v>14.309999999999999</v>
      </c>
      <c r="J301" s="815">
        <v>8</v>
      </c>
    </row>
    <row r="302" spans="1:10" ht="54.75" thickBot="1" x14ac:dyDescent="0.3">
      <c r="A302" s="12"/>
      <c r="B302" s="14"/>
      <c r="C302" s="15"/>
      <c r="D302" s="121"/>
      <c r="E302" s="216"/>
      <c r="F302" s="399" t="s">
        <v>449</v>
      </c>
      <c r="G302" s="597"/>
      <c r="H302" s="597"/>
      <c r="I302" s="744"/>
      <c r="J302" s="830"/>
    </row>
    <row r="303" spans="1:10" ht="90.75" thickBot="1" x14ac:dyDescent="0.3">
      <c r="A303" s="12"/>
      <c r="B303" s="14"/>
      <c r="C303" s="15"/>
      <c r="D303" s="122">
        <v>2</v>
      </c>
      <c r="E303" s="222"/>
      <c r="F303" s="399" t="s">
        <v>450</v>
      </c>
      <c r="G303" s="527" t="s">
        <v>864</v>
      </c>
      <c r="H303" s="537" t="s">
        <v>1159</v>
      </c>
      <c r="I303" s="744"/>
      <c r="J303" s="830"/>
    </row>
    <row r="304" spans="1:10" ht="54.75" thickBot="1" x14ac:dyDescent="0.3">
      <c r="A304" s="12"/>
      <c r="B304" s="14"/>
      <c r="C304" s="15"/>
      <c r="D304" s="151">
        <v>3</v>
      </c>
      <c r="E304" s="270"/>
      <c r="F304" s="408" t="s">
        <v>451</v>
      </c>
      <c r="G304" s="593" t="s">
        <v>865</v>
      </c>
      <c r="H304" s="555" t="s">
        <v>1160</v>
      </c>
      <c r="I304" s="744"/>
      <c r="J304" s="830"/>
    </row>
    <row r="305" spans="1:10" ht="54.75" thickBot="1" x14ac:dyDescent="0.3">
      <c r="A305" s="12"/>
      <c r="B305" s="14"/>
      <c r="C305" s="15"/>
      <c r="D305" s="152">
        <v>4</v>
      </c>
      <c r="E305" s="217">
        <v>2.69</v>
      </c>
      <c r="F305" s="408" t="s">
        <v>452</v>
      </c>
      <c r="G305" s="532">
        <v>13</v>
      </c>
      <c r="H305" s="532">
        <v>14</v>
      </c>
      <c r="I305" s="744"/>
      <c r="J305" s="830"/>
    </row>
    <row r="306" spans="1:10" ht="54.75" thickBot="1" x14ac:dyDescent="0.3">
      <c r="A306" s="12"/>
      <c r="B306" s="14"/>
      <c r="C306" s="15"/>
      <c r="D306" s="153"/>
      <c r="E306" s="216"/>
      <c r="F306" s="401" t="s">
        <v>453</v>
      </c>
      <c r="G306" s="533"/>
      <c r="H306" s="533"/>
      <c r="I306" s="744"/>
      <c r="J306" s="830"/>
    </row>
    <row r="307" spans="1:10" ht="54.75" thickBot="1" x14ac:dyDescent="0.3">
      <c r="A307" s="12"/>
      <c r="B307" s="14"/>
      <c r="C307" s="15"/>
      <c r="D307" s="123">
        <v>5</v>
      </c>
      <c r="E307" s="217">
        <v>1.96</v>
      </c>
      <c r="F307" s="408" t="s">
        <v>454</v>
      </c>
      <c r="G307" s="532">
        <v>15</v>
      </c>
      <c r="H307" s="532">
        <v>16</v>
      </c>
      <c r="I307" s="744"/>
      <c r="J307" s="830"/>
    </row>
    <row r="308" spans="1:10" ht="54.75" thickBot="1" x14ac:dyDescent="0.3">
      <c r="A308" s="13"/>
      <c r="B308" s="51"/>
      <c r="C308" s="16"/>
      <c r="D308" s="130"/>
      <c r="E308" s="220"/>
      <c r="F308" s="412" t="s">
        <v>455</v>
      </c>
      <c r="G308" s="588"/>
      <c r="H308" s="588"/>
      <c r="I308" s="745"/>
      <c r="J308" s="831"/>
    </row>
    <row r="309" spans="1:10" ht="54.75" thickBot="1" x14ac:dyDescent="0.3">
      <c r="A309" s="17" t="s">
        <v>44</v>
      </c>
      <c r="B309" s="41" t="s">
        <v>137</v>
      </c>
      <c r="C309" s="41" t="s">
        <v>220</v>
      </c>
      <c r="D309" s="131">
        <v>1</v>
      </c>
      <c r="E309" s="232">
        <f>13.2+8.62</f>
        <v>21.82</v>
      </c>
      <c r="F309" s="413" t="s">
        <v>456</v>
      </c>
      <c r="G309" s="585" t="s">
        <v>866</v>
      </c>
      <c r="H309" s="585" t="s">
        <v>1161</v>
      </c>
      <c r="I309" s="741">
        <f>SUM(E309:E318)</f>
        <v>68.699999999999989</v>
      </c>
      <c r="J309" s="812">
        <v>32</v>
      </c>
    </row>
    <row r="310" spans="1:10" ht="54.75" thickBot="1" x14ac:dyDescent="0.3">
      <c r="A310" s="17"/>
      <c r="B310" s="41"/>
      <c r="C310" s="41"/>
      <c r="D310" s="133"/>
      <c r="E310" s="232"/>
      <c r="F310" s="414" t="s">
        <v>457</v>
      </c>
      <c r="G310" s="585"/>
      <c r="H310" s="585"/>
      <c r="I310" s="759"/>
      <c r="J310" s="813"/>
    </row>
    <row r="311" spans="1:10" ht="126.75" thickBot="1" x14ac:dyDescent="0.3">
      <c r="A311" s="17"/>
      <c r="B311" s="41"/>
      <c r="C311" s="41"/>
      <c r="D311" s="134">
        <v>2</v>
      </c>
      <c r="E311" s="250">
        <f>17.74+2+1.6+3.61</f>
        <v>24.95</v>
      </c>
      <c r="F311" s="415" t="s">
        <v>458</v>
      </c>
      <c r="G311" s="570" t="s">
        <v>867</v>
      </c>
      <c r="H311" s="570" t="s">
        <v>1162</v>
      </c>
      <c r="I311" s="759"/>
      <c r="J311" s="813"/>
    </row>
    <row r="312" spans="1:10" ht="54.75" thickBot="1" x14ac:dyDescent="0.3">
      <c r="A312" s="17"/>
      <c r="B312" s="41"/>
      <c r="C312" s="41"/>
      <c r="D312" s="134"/>
      <c r="E312" s="250"/>
      <c r="F312" s="414" t="s">
        <v>459</v>
      </c>
      <c r="G312" s="570"/>
      <c r="H312" s="570"/>
      <c r="I312" s="759"/>
      <c r="J312" s="813"/>
    </row>
    <row r="313" spans="1:10" ht="54.75" thickBot="1" x14ac:dyDescent="0.3">
      <c r="A313" s="17"/>
      <c r="B313" s="41"/>
      <c r="C313" s="41"/>
      <c r="D313" s="134"/>
      <c r="E313" s="250"/>
      <c r="F313" s="414" t="s">
        <v>460</v>
      </c>
      <c r="G313" s="570"/>
      <c r="H313" s="570"/>
      <c r="I313" s="759"/>
      <c r="J313" s="813"/>
    </row>
    <row r="314" spans="1:10" ht="54.75" thickBot="1" x14ac:dyDescent="0.3">
      <c r="A314" s="17"/>
      <c r="B314" s="41"/>
      <c r="C314" s="41"/>
      <c r="D314" s="134">
        <v>3</v>
      </c>
      <c r="E314" s="250">
        <f>0.62+2.72+4.05</f>
        <v>7.3900000000000006</v>
      </c>
      <c r="F314" s="415" t="s">
        <v>369</v>
      </c>
      <c r="G314" s="570" t="s">
        <v>868</v>
      </c>
      <c r="H314" s="570" t="s">
        <v>1039</v>
      </c>
      <c r="I314" s="759"/>
      <c r="J314" s="813"/>
    </row>
    <row r="315" spans="1:10" ht="54.75" thickBot="1" x14ac:dyDescent="0.3">
      <c r="A315" s="17"/>
      <c r="B315" s="41"/>
      <c r="C315" s="41"/>
      <c r="D315" s="132"/>
      <c r="E315" s="233"/>
      <c r="F315" s="414" t="s">
        <v>461</v>
      </c>
      <c r="G315" s="572"/>
      <c r="H315" s="572"/>
      <c r="I315" s="759"/>
      <c r="J315" s="813"/>
    </row>
    <row r="316" spans="1:10" ht="72.75" thickBot="1" x14ac:dyDescent="0.3">
      <c r="A316" s="17"/>
      <c r="B316" s="41"/>
      <c r="C316" s="41"/>
      <c r="D316" s="133"/>
      <c r="E316" s="234"/>
      <c r="F316" s="404" t="s">
        <v>462</v>
      </c>
      <c r="G316" s="573"/>
      <c r="H316" s="573"/>
      <c r="I316" s="759"/>
      <c r="J316" s="813"/>
    </row>
    <row r="317" spans="1:10" ht="54.75" thickBot="1" x14ac:dyDescent="0.3">
      <c r="A317" s="17"/>
      <c r="B317" s="41"/>
      <c r="C317" s="41"/>
      <c r="D317" s="154">
        <v>4</v>
      </c>
      <c r="E317" s="138">
        <f>9.23+5.31</f>
        <v>14.54</v>
      </c>
      <c r="F317" s="414" t="s">
        <v>463</v>
      </c>
      <c r="G317" s="570" t="s">
        <v>869</v>
      </c>
      <c r="H317" s="570" t="s">
        <v>1163</v>
      </c>
      <c r="I317" s="759"/>
      <c r="J317" s="813"/>
    </row>
    <row r="318" spans="1:10" ht="72.75" thickBot="1" x14ac:dyDescent="0.3">
      <c r="A318" s="18"/>
      <c r="B318" s="44"/>
      <c r="C318" s="44"/>
      <c r="D318" s="155"/>
      <c r="E318" s="172"/>
      <c r="F318" s="416" t="s">
        <v>464</v>
      </c>
      <c r="G318" s="571"/>
      <c r="H318" s="571"/>
      <c r="I318" s="760"/>
      <c r="J318" s="814"/>
    </row>
    <row r="319" spans="1:10" ht="54.75" thickBot="1" x14ac:dyDescent="0.3">
      <c r="A319" s="11" t="s">
        <v>45</v>
      </c>
      <c r="B319" s="14" t="s">
        <v>138</v>
      </c>
      <c r="C319" s="14" t="s">
        <v>221</v>
      </c>
      <c r="D319" s="120">
        <v>1</v>
      </c>
      <c r="E319" s="215">
        <v>20.399999999999999</v>
      </c>
      <c r="F319" s="398" t="s">
        <v>465</v>
      </c>
      <c r="G319" s="11" t="s">
        <v>724</v>
      </c>
      <c r="H319" s="11" t="s">
        <v>1019</v>
      </c>
      <c r="I319" s="741">
        <f>SUM(E319:E333)</f>
        <v>76.94</v>
      </c>
      <c r="J319" s="812">
        <v>36</v>
      </c>
    </row>
    <row r="320" spans="1:10" ht="54.75" thickBot="1" x14ac:dyDescent="0.3">
      <c r="A320" s="11"/>
      <c r="B320" s="14"/>
      <c r="C320" s="15"/>
      <c r="D320" s="121"/>
      <c r="E320" s="216"/>
      <c r="F320" s="399" t="s">
        <v>466</v>
      </c>
      <c r="G320" s="559"/>
      <c r="H320" s="559"/>
      <c r="I320" s="759"/>
      <c r="J320" s="812"/>
    </row>
    <row r="321" spans="1:10" ht="54.75" thickBot="1" x14ac:dyDescent="0.3">
      <c r="A321" s="11"/>
      <c r="B321" s="14"/>
      <c r="C321" s="15"/>
      <c r="D321" s="123">
        <v>2</v>
      </c>
      <c r="E321" s="123">
        <v>8.08</v>
      </c>
      <c r="F321" s="408" t="s">
        <v>467</v>
      </c>
      <c r="G321" s="566" t="s">
        <v>870</v>
      </c>
      <c r="H321" s="566" t="s">
        <v>1164</v>
      </c>
      <c r="I321" s="759"/>
      <c r="J321" s="812"/>
    </row>
    <row r="322" spans="1:10" ht="36.75" thickBot="1" x14ac:dyDescent="0.3">
      <c r="A322" s="11"/>
      <c r="B322" s="14"/>
      <c r="C322" s="15"/>
      <c r="D322" s="121"/>
      <c r="E322" s="123"/>
      <c r="F322" s="399" t="s">
        <v>468</v>
      </c>
      <c r="G322" s="566"/>
      <c r="H322" s="559"/>
      <c r="I322" s="759"/>
      <c r="J322" s="812"/>
    </row>
    <row r="323" spans="1:10" ht="54.75" thickBot="1" x14ac:dyDescent="0.3">
      <c r="A323" s="11"/>
      <c r="B323" s="14"/>
      <c r="C323" s="15"/>
      <c r="D323" s="123">
        <v>3</v>
      </c>
      <c r="E323" s="123">
        <v>2.5299999999999998</v>
      </c>
      <c r="F323" s="408" t="s">
        <v>469</v>
      </c>
      <c r="G323" s="566">
        <v>13</v>
      </c>
      <c r="H323" s="566">
        <v>14</v>
      </c>
      <c r="I323" s="759"/>
      <c r="J323" s="812"/>
    </row>
    <row r="324" spans="1:10" ht="54.75" thickBot="1" x14ac:dyDescent="0.3">
      <c r="A324" s="11"/>
      <c r="B324" s="14"/>
      <c r="C324" s="15"/>
      <c r="D324" s="121"/>
      <c r="E324" s="121"/>
      <c r="F324" s="399" t="s">
        <v>470</v>
      </c>
      <c r="G324" s="559"/>
      <c r="H324" s="559"/>
      <c r="I324" s="759"/>
      <c r="J324" s="812"/>
    </row>
    <row r="325" spans="1:10" ht="54.75" thickBot="1" x14ac:dyDescent="0.3">
      <c r="A325" s="11"/>
      <c r="B325" s="14"/>
      <c r="C325" s="15"/>
      <c r="D325" s="123">
        <v>4</v>
      </c>
      <c r="E325" s="123">
        <v>11.09</v>
      </c>
      <c r="F325" s="408" t="s">
        <v>471</v>
      </c>
      <c r="G325" s="566" t="s">
        <v>780</v>
      </c>
      <c r="H325" s="566" t="s">
        <v>1073</v>
      </c>
      <c r="I325" s="759"/>
      <c r="J325" s="812"/>
    </row>
    <row r="326" spans="1:10" ht="36.75" thickBot="1" x14ac:dyDescent="0.3">
      <c r="A326" s="11"/>
      <c r="B326" s="14"/>
      <c r="C326" s="15"/>
      <c r="D326" s="121"/>
      <c r="E326" s="121"/>
      <c r="F326" s="399" t="s">
        <v>472</v>
      </c>
      <c r="G326" s="559"/>
      <c r="H326" s="559"/>
      <c r="I326" s="759"/>
      <c r="J326" s="812"/>
    </row>
    <row r="327" spans="1:10" ht="54.75" thickBot="1" x14ac:dyDescent="0.3">
      <c r="A327" s="11"/>
      <c r="B327" s="14"/>
      <c r="C327" s="15"/>
      <c r="D327" s="123">
        <v>5</v>
      </c>
      <c r="E327" s="123">
        <v>13.47</v>
      </c>
      <c r="F327" s="408" t="s">
        <v>473</v>
      </c>
      <c r="G327" s="566" t="s">
        <v>871</v>
      </c>
      <c r="H327" s="566" t="s">
        <v>1165</v>
      </c>
      <c r="I327" s="759"/>
      <c r="J327" s="812"/>
    </row>
    <row r="328" spans="1:10" ht="36.75" thickBot="1" x14ac:dyDescent="0.3">
      <c r="A328" s="11"/>
      <c r="B328" s="14"/>
      <c r="C328" s="15"/>
      <c r="D328" s="123"/>
      <c r="E328" s="121"/>
      <c r="F328" s="399" t="s">
        <v>474</v>
      </c>
      <c r="G328" s="559"/>
      <c r="H328" s="559"/>
      <c r="I328" s="759"/>
      <c r="J328" s="812"/>
    </row>
    <row r="329" spans="1:10" ht="54.75" thickBot="1" x14ac:dyDescent="0.3">
      <c r="A329" s="11"/>
      <c r="B329" s="14"/>
      <c r="C329" s="15"/>
      <c r="D329" s="123">
        <v>6</v>
      </c>
      <c r="E329" s="217">
        <v>11.65</v>
      </c>
      <c r="F329" s="401" t="s">
        <v>475</v>
      </c>
      <c r="G329" s="532" t="s">
        <v>869</v>
      </c>
      <c r="H329" s="532" t="s">
        <v>1163</v>
      </c>
      <c r="I329" s="759"/>
      <c r="J329" s="812"/>
    </row>
    <row r="330" spans="1:10" ht="36.75" thickBot="1" x14ac:dyDescent="0.3">
      <c r="A330" s="11"/>
      <c r="B330" s="14"/>
      <c r="C330" s="15"/>
      <c r="D330" s="128"/>
      <c r="E330" s="221"/>
      <c r="F330" s="401" t="s">
        <v>476</v>
      </c>
      <c r="G330" s="536"/>
      <c r="H330" s="536"/>
      <c r="I330" s="759"/>
      <c r="J330" s="812"/>
    </row>
    <row r="331" spans="1:10" ht="72.75" thickBot="1" x14ac:dyDescent="0.3">
      <c r="A331" s="11"/>
      <c r="B331" s="14"/>
      <c r="C331" s="15"/>
      <c r="D331" s="121"/>
      <c r="E331" s="216"/>
      <c r="F331" s="401" t="s">
        <v>477</v>
      </c>
      <c r="G331" s="533"/>
      <c r="H331" s="533"/>
      <c r="I331" s="759"/>
      <c r="J331" s="812"/>
    </row>
    <row r="332" spans="1:10" ht="54.75" thickBot="1" x14ac:dyDescent="0.3">
      <c r="A332" s="11"/>
      <c r="B332" s="14"/>
      <c r="C332" s="15"/>
      <c r="D332" s="123">
        <v>7</v>
      </c>
      <c r="E332" s="217">
        <v>9.7200000000000006</v>
      </c>
      <c r="F332" s="408" t="s">
        <v>478</v>
      </c>
      <c r="G332" s="532" t="s">
        <v>872</v>
      </c>
      <c r="H332" s="532" t="s">
        <v>1166</v>
      </c>
      <c r="I332" s="759"/>
      <c r="J332" s="812"/>
    </row>
    <row r="333" spans="1:10" ht="36.75" thickBot="1" x14ac:dyDescent="0.3">
      <c r="A333" s="24"/>
      <c r="B333" s="51"/>
      <c r="C333" s="16"/>
      <c r="D333" s="130"/>
      <c r="E333" s="220"/>
      <c r="F333" s="412" t="s">
        <v>479</v>
      </c>
      <c r="G333" s="534"/>
      <c r="H333" s="534"/>
      <c r="I333" s="760"/>
      <c r="J333" s="823"/>
    </row>
    <row r="334" spans="1:10" ht="36.75" thickBot="1" x14ac:dyDescent="0.3">
      <c r="A334" s="11" t="s">
        <v>46</v>
      </c>
      <c r="B334" s="14" t="s">
        <v>139</v>
      </c>
      <c r="C334" s="14" t="s">
        <v>222</v>
      </c>
      <c r="D334" s="125">
        <v>1</v>
      </c>
      <c r="E334" s="241">
        <v>13.79</v>
      </c>
      <c r="F334" s="444" t="s">
        <v>311</v>
      </c>
      <c r="G334" s="531" t="s">
        <v>873</v>
      </c>
      <c r="H334" s="567" t="s">
        <v>1167</v>
      </c>
      <c r="I334" s="741">
        <f>SUM(E334:E335)</f>
        <v>19.77</v>
      </c>
      <c r="J334" s="812">
        <v>10</v>
      </c>
    </row>
    <row r="335" spans="1:10" ht="36.75" thickBot="1" x14ac:dyDescent="0.3">
      <c r="A335" s="12"/>
      <c r="B335" s="15"/>
      <c r="C335" s="15"/>
      <c r="D335" s="151">
        <v>2</v>
      </c>
      <c r="E335" s="271">
        <v>5.98</v>
      </c>
      <c r="F335" s="408" t="s">
        <v>311</v>
      </c>
      <c r="G335" s="574" t="s">
        <v>874</v>
      </c>
      <c r="H335" s="544" t="s">
        <v>1168</v>
      </c>
      <c r="I335" s="741"/>
      <c r="J335" s="813"/>
    </row>
    <row r="336" spans="1:10" ht="18" x14ac:dyDescent="0.25">
      <c r="A336" s="11" t="s">
        <v>47</v>
      </c>
      <c r="B336" s="52" t="s">
        <v>140</v>
      </c>
      <c r="C336" s="14" t="s">
        <v>223</v>
      </c>
      <c r="D336" s="156">
        <v>1</v>
      </c>
      <c r="E336" s="272">
        <v>7</v>
      </c>
      <c r="F336" s="444" t="s">
        <v>284</v>
      </c>
      <c r="G336" s="598" t="s">
        <v>875</v>
      </c>
      <c r="H336" s="705" t="s">
        <v>1169</v>
      </c>
      <c r="I336" s="741">
        <f>+SUM(E336:E339)</f>
        <v>29.03</v>
      </c>
      <c r="J336" s="812">
        <v>16</v>
      </c>
    </row>
    <row r="337" spans="1:10" ht="18" x14ac:dyDescent="0.25">
      <c r="A337" s="12"/>
      <c r="B337" s="53"/>
      <c r="C337" s="15"/>
      <c r="D337" s="157">
        <v>2</v>
      </c>
      <c r="E337" s="273">
        <v>6.99</v>
      </c>
      <c r="F337" s="400" t="s">
        <v>284</v>
      </c>
      <c r="G337" s="599" t="s">
        <v>876</v>
      </c>
      <c r="H337" s="706" t="s">
        <v>1127</v>
      </c>
      <c r="I337" s="759"/>
      <c r="J337" s="813"/>
    </row>
    <row r="338" spans="1:10" ht="18" x14ac:dyDescent="0.25">
      <c r="A338" s="12"/>
      <c r="B338" s="53"/>
      <c r="C338" s="15"/>
      <c r="D338" s="157">
        <v>3</v>
      </c>
      <c r="E338" s="273">
        <v>7.46</v>
      </c>
      <c r="F338" s="400" t="s">
        <v>284</v>
      </c>
      <c r="G338" s="600" t="s">
        <v>877</v>
      </c>
      <c r="H338" s="707" t="s">
        <v>1170</v>
      </c>
      <c r="I338" s="759"/>
      <c r="J338" s="813"/>
    </row>
    <row r="339" spans="1:10" ht="18.75" thickBot="1" x14ac:dyDescent="0.3">
      <c r="A339" s="13"/>
      <c r="B339" s="54"/>
      <c r="C339" s="16"/>
      <c r="D339" s="158">
        <v>4</v>
      </c>
      <c r="E339" s="274">
        <v>7.58</v>
      </c>
      <c r="F339" s="445" t="s">
        <v>284</v>
      </c>
      <c r="G339" s="601" t="s">
        <v>722</v>
      </c>
      <c r="H339" s="708" t="s">
        <v>1017</v>
      </c>
      <c r="I339" s="760"/>
      <c r="J339" s="814"/>
    </row>
    <row r="340" spans="1:10" ht="54.75" thickBot="1" x14ac:dyDescent="0.3">
      <c r="A340" s="5" t="s">
        <v>48</v>
      </c>
      <c r="B340" s="8" t="s">
        <v>141</v>
      </c>
      <c r="C340" s="8" t="s">
        <v>224</v>
      </c>
      <c r="D340" s="99">
        <v>1</v>
      </c>
      <c r="E340" s="241">
        <v>18.510000000000002</v>
      </c>
      <c r="F340" s="446" t="s">
        <v>480</v>
      </c>
      <c r="G340" s="531" t="s">
        <v>724</v>
      </c>
      <c r="H340" s="567" t="s">
        <v>1019</v>
      </c>
      <c r="I340" s="773">
        <f>SUM(E340:E353)</f>
        <v>80.099999999999994</v>
      </c>
      <c r="J340" s="815">
        <v>38</v>
      </c>
    </row>
    <row r="341" spans="1:10" ht="54.75" thickBot="1" x14ac:dyDescent="0.3">
      <c r="A341" s="5"/>
      <c r="B341" s="8"/>
      <c r="C341" s="9"/>
      <c r="D341" s="91">
        <v>2</v>
      </c>
      <c r="E341" s="211">
        <v>12</v>
      </c>
      <c r="F341" s="369" t="s">
        <v>481</v>
      </c>
      <c r="G341" s="527" t="s">
        <v>747</v>
      </c>
      <c r="H341" s="537" t="s">
        <v>1072</v>
      </c>
      <c r="I341" s="774"/>
      <c r="J341" s="813"/>
    </row>
    <row r="342" spans="1:10" ht="54.75" thickBot="1" x14ac:dyDescent="0.3">
      <c r="A342" s="5"/>
      <c r="B342" s="8"/>
      <c r="C342" s="9"/>
      <c r="D342" s="159">
        <v>3</v>
      </c>
      <c r="E342" s="275">
        <v>8.17</v>
      </c>
      <c r="F342" s="392" t="s">
        <v>482</v>
      </c>
      <c r="G342" s="602" t="s">
        <v>878</v>
      </c>
      <c r="H342" s="709" t="s">
        <v>1171</v>
      </c>
      <c r="I342" s="774"/>
      <c r="J342" s="813"/>
    </row>
    <row r="343" spans="1:10" ht="108.75" thickBot="1" x14ac:dyDescent="0.3">
      <c r="A343" s="5"/>
      <c r="B343" s="8"/>
      <c r="C343" s="9"/>
      <c r="D343" s="159"/>
      <c r="E343" s="275"/>
      <c r="F343" s="391" t="s">
        <v>483</v>
      </c>
      <c r="G343" s="602"/>
      <c r="H343" s="709"/>
      <c r="I343" s="774"/>
      <c r="J343" s="813"/>
    </row>
    <row r="344" spans="1:10" ht="54.75" thickBot="1" x14ac:dyDescent="0.3">
      <c r="A344" s="5"/>
      <c r="B344" s="8"/>
      <c r="C344" s="9"/>
      <c r="D344" s="160">
        <v>4</v>
      </c>
      <c r="E344" s="276">
        <f>7.52+13</f>
        <v>20.52</v>
      </c>
      <c r="F344" s="392" t="s">
        <v>484</v>
      </c>
      <c r="G344" s="603" t="s">
        <v>845</v>
      </c>
      <c r="H344" s="617" t="s">
        <v>1172</v>
      </c>
      <c r="I344" s="774"/>
      <c r="J344" s="813"/>
    </row>
    <row r="345" spans="1:10" ht="72.75" thickBot="1" x14ac:dyDescent="0.3">
      <c r="A345" s="5"/>
      <c r="B345" s="8"/>
      <c r="C345" s="9"/>
      <c r="D345" s="6"/>
      <c r="E345" s="277"/>
      <c r="F345" s="379" t="s">
        <v>485</v>
      </c>
      <c r="G345" s="604"/>
      <c r="H345" s="710"/>
      <c r="I345" s="774"/>
      <c r="J345" s="813"/>
    </row>
    <row r="346" spans="1:10" ht="36.75" thickBot="1" x14ac:dyDescent="0.3">
      <c r="A346" s="5"/>
      <c r="B346" s="8"/>
      <c r="C346" s="9"/>
      <c r="D346" s="6"/>
      <c r="E346" s="277"/>
      <c r="F346" s="379" t="s">
        <v>486</v>
      </c>
      <c r="G346" s="604"/>
      <c r="H346" s="710"/>
      <c r="I346" s="774"/>
      <c r="J346" s="813"/>
    </row>
    <row r="347" spans="1:10" ht="36.75" thickBot="1" x14ac:dyDescent="0.3">
      <c r="A347" s="5"/>
      <c r="B347" s="8"/>
      <c r="C347" s="9"/>
      <c r="D347" s="6"/>
      <c r="E347" s="277"/>
      <c r="F347" s="379" t="s">
        <v>487</v>
      </c>
      <c r="G347" s="604"/>
      <c r="H347" s="710"/>
      <c r="I347" s="774"/>
      <c r="J347" s="813"/>
    </row>
    <row r="348" spans="1:10" ht="108.75" thickBot="1" x14ac:dyDescent="0.3">
      <c r="A348" s="5"/>
      <c r="B348" s="8"/>
      <c r="C348" s="9"/>
      <c r="D348" s="6"/>
      <c r="E348" s="277"/>
      <c r="F348" s="391" t="s">
        <v>488</v>
      </c>
      <c r="G348" s="604"/>
      <c r="H348" s="710"/>
      <c r="I348" s="774"/>
      <c r="J348" s="813"/>
    </row>
    <row r="349" spans="1:10" ht="54.75" thickBot="1" x14ac:dyDescent="0.3">
      <c r="A349" s="5"/>
      <c r="B349" s="8"/>
      <c r="C349" s="9"/>
      <c r="D349" s="97">
        <v>5</v>
      </c>
      <c r="E349" s="278">
        <f>3.62+4.84</f>
        <v>8.4600000000000009</v>
      </c>
      <c r="F349" s="392" t="s">
        <v>489</v>
      </c>
      <c r="G349" s="605" t="s">
        <v>837</v>
      </c>
      <c r="H349" s="532" t="s">
        <v>1173</v>
      </c>
      <c r="I349" s="774"/>
      <c r="J349" s="813"/>
    </row>
    <row r="350" spans="1:10" ht="54.75" thickBot="1" x14ac:dyDescent="0.3">
      <c r="A350" s="5"/>
      <c r="B350" s="8"/>
      <c r="C350" s="9"/>
      <c r="D350" s="101"/>
      <c r="E350" s="279"/>
      <c r="F350" s="379" t="s">
        <v>490</v>
      </c>
      <c r="G350" s="606"/>
      <c r="H350" s="536"/>
      <c r="I350" s="774"/>
      <c r="J350" s="813"/>
    </row>
    <row r="351" spans="1:10" ht="108.75" thickBot="1" x14ac:dyDescent="0.3">
      <c r="A351" s="5"/>
      <c r="B351" s="8"/>
      <c r="C351" s="9"/>
      <c r="D351" s="101"/>
      <c r="E351" s="279"/>
      <c r="F351" s="391" t="s">
        <v>491</v>
      </c>
      <c r="G351" s="606"/>
      <c r="H351" s="536"/>
      <c r="I351" s="774"/>
      <c r="J351" s="813"/>
    </row>
    <row r="352" spans="1:10" ht="54.75" thickBot="1" x14ac:dyDescent="0.3">
      <c r="A352" s="5"/>
      <c r="B352" s="8"/>
      <c r="C352" s="9"/>
      <c r="D352" s="97">
        <v>6</v>
      </c>
      <c r="E352" s="278">
        <v>12.44</v>
      </c>
      <c r="F352" s="392" t="s">
        <v>492</v>
      </c>
      <c r="G352" s="605" t="s">
        <v>778</v>
      </c>
      <c r="H352" s="532" t="s">
        <v>1070</v>
      </c>
      <c r="I352" s="774"/>
      <c r="J352" s="813"/>
    </row>
    <row r="353" spans="1:10" ht="54.75" thickBot="1" x14ac:dyDescent="0.3">
      <c r="A353" s="25"/>
      <c r="B353" s="40"/>
      <c r="C353" s="10"/>
      <c r="D353" s="100"/>
      <c r="E353" s="280"/>
      <c r="F353" s="367" t="s">
        <v>493</v>
      </c>
      <c r="G353" s="607"/>
      <c r="H353" s="534"/>
      <c r="I353" s="775"/>
      <c r="J353" s="814"/>
    </row>
    <row r="354" spans="1:10" ht="36" x14ac:dyDescent="0.25">
      <c r="A354" s="5" t="s">
        <v>49</v>
      </c>
      <c r="B354" s="8" t="s">
        <v>142</v>
      </c>
      <c r="C354" s="8" t="s">
        <v>225</v>
      </c>
      <c r="D354" s="95">
        <v>1</v>
      </c>
      <c r="E354" s="215">
        <v>6.94</v>
      </c>
      <c r="F354" s="375" t="s">
        <v>494</v>
      </c>
      <c r="G354" s="5" t="s">
        <v>731</v>
      </c>
      <c r="H354" s="5" t="s">
        <v>1158</v>
      </c>
      <c r="I354" s="743">
        <f>SUM(E354:E357)</f>
        <v>19.89</v>
      </c>
      <c r="J354" s="815">
        <v>10</v>
      </c>
    </row>
    <row r="355" spans="1:10" ht="54" x14ac:dyDescent="0.25">
      <c r="A355" s="6"/>
      <c r="B355" s="9"/>
      <c r="C355" s="9"/>
      <c r="D355" s="96"/>
      <c r="E355" s="216"/>
      <c r="F355" s="380" t="s">
        <v>495</v>
      </c>
      <c r="G355" s="530"/>
      <c r="H355" s="530"/>
      <c r="I355" s="744"/>
      <c r="J355" s="830"/>
    </row>
    <row r="356" spans="1:10" ht="18" x14ac:dyDescent="0.25">
      <c r="A356" s="6"/>
      <c r="B356" s="9"/>
      <c r="C356" s="9"/>
      <c r="D356" s="103">
        <v>2</v>
      </c>
      <c r="E356" s="270">
        <v>4.5199999999999996</v>
      </c>
      <c r="F356" s="379" t="s">
        <v>327</v>
      </c>
      <c r="G356" s="538">
        <v>5</v>
      </c>
      <c r="H356" s="538">
        <v>6</v>
      </c>
      <c r="I356" s="744"/>
      <c r="J356" s="830"/>
    </row>
    <row r="357" spans="1:10" ht="18.75" thickBot="1" x14ac:dyDescent="0.3">
      <c r="A357" s="7"/>
      <c r="B357" s="10"/>
      <c r="C357" s="10"/>
      <c r="D357" s="98">
        <v>3</v>
      </c>
      <c r="E357" s="223">
        <v>8.43</v>
      </c>
      <c r="F357" s="370" t="s">
        <v>284</v>
      </c>
      <c r="G357" s="550" t="s">
        <v>824</v>
      </c>
      <c r="H357" s="94" t="s">
        <v>1118</v>
      </c>
      <c r="I357" s="745"/>
      <c r="J357" s="831"/>
    </row>
    <row r="358" spans="1:10" ht="18" x14ac:dyDescent="0.25">
      <c r="A358" s="5" t="s">
        <v>50</v>
      </c>
      <c r="B358" s="8" t="s">
        <v>143</v>
      </c>
      <c r="C358" s="8" t="s">
        <v>226</v>
      </c>
      <c r="D358" s="113">
        <v>1</v>
      </c>
      <c r="E358" s="281">
        <v>3.01</v>
      </c>
      <c r="F358" s="379" t="s">
        <v>284</v>
      </c>
      <c r="G358" s="608">
        <v>1</v>
      </c>
      <c r="H358" s="93">
        <v>2</v>
      </c>
      <c r="I358" s="776">
        <f>+SUM(E358:E360)</f>
        <v>18.04</v>
      </c>
      <c r="J358" s="815">
        <v>10</v>
      </c>
    </row>
    <row r="359" spans="1:10" ht="18" x14ac:dyDescent="0.25">
      <c r="A359" s="6"/>
      <c r="B359" s="9"/>
      <c r="C359" s="9"/>
      <c r="D359" s="113">
        <v>2</v>
      </c>
      <c r="E359" s="281">
        <v>7.52</v>
      </c>
      <c r="F359" s="379" t="s">
        <v>284</v>
      </c>
      <c r="G359" s="528" t="s">
        <v>829</v>
      </c>
      <c r="H359" s="687" t="s">
        <v>1124</v>
      </c>
      <c r="I359" s="777"/>
      <c r="J359" s="830"/>
    </row>
    <row r="360" spans="1:10" ht="18.75" thickBot="1" x14ac:dyDescent="0.3">
      <c r="A360" s="7"/>
      <c r="B360" s="10"/>
      <c r="C360" s="10"/>
      <c r="D360" s="113">
        <v>3</v>
      </c>
      <c r="E360" s="281">
        <v>7.51</v>
      </c>
      <c r="F360" s="379" t="s">
        <v>284</v>
      </c>
      <c r="G360" s="528" t="s">
        <v>824</v>
      </c>
      <c r="H360" s="687" t="s">
        <v>1118</v>
      </c>
      <c r="I360" s="778"/>
      <c r="J360" s="831"/>
    </row>
    <row r="361" spans="1:10" ht="18.75" x14ac:dyDescent="0.25">
      <c r="A361" s="2" t="s">
        <v>51</v>
      </c>
      <c r="B361" s="31" t="s">
        <v>144</v>
      </c>
      <c r="C361" s="31" t="s">
        <v>227</v>
      </c>
      <c r="D361" s="161">
        <v>1</v>
      </c>
      <c r="E361" s="243">
        <v>19.28</v>
      </c>
      <c r="F361" s="447" t="s">
        <v>283</v>
      </c>
      <c r="G361" s="176" t="s">
        <v>724</v>
      </c>
      <c r="H361" s="189" t="s">
        <v>1019</v>
      </c>
      <c r="I361" s="743">
        <f>SUM(E361:E368)</f>
        <v>83.649999999999991</v>
      </c>
      <c r="J361" s="812">
        <v>38</v>
      </c>
    </row>
    <row r="362" spans="1:10" ht="18" x14ac:dyDescent="0.25">
      <c r="A362" s="3"/>
      <c r="B362" s="29"/>
      <c r="C362" s="29"/>
      <c r="D362" s="87">
        <v>2</v>
      </c>
      <c r="E362" s="207">
        <v>1.7</v>
      </c>
      <c r="F362" s="366" t="s">
        <v>292</v>
      </c>
      <c r="G362" s="609">
        <v>9</v>
      </c>
      <c r="H362" s="88">
        <v>10</v>
      </c>
      <c r="I362" s="744"/>
      <c r="J362" s="813"/>
    </row>
    <row r="363" spans="1:10" ht="72" x14ac:dyDescent="0.25">
      <c r="A363" s="3"/>
      <c r="B363" s="29"/>
      <c r="C363" s="29"/>
      <c r="D363" s="134">
        <v>3</v>
      </c>
      <c r="E363" s="250">
        <v>12.04</v>
      </c>
      <c r="F363" s="448" t="s">
        <v>496</v>
      </c>
      <c r="G363" s="610" t="s">
        <v>803</v>
      </c>
      <c r="H363" s="610" t="s">
        <v>1097</v>
      </c>
      <c r="I363" s="744"/>
      <c r="J363" s="813"/>
    </row>
    <row r="364" spans="1:10" ht="54" x14ac:dyDescent="0.25">
      <c r="A364" s="3"/>
      <c r="B364" s="29"/>
      <c r="C364" s="29"/>
      <c r="D364" s="133"/>
      <c r="E364" s="234"/>
      <c r="F364" s="449" t="s">
        <v>497</v>
      </c>
      <c r="G364" s="611"/>
      <c r="H364" s="611"/>
      <c r="I364" s="744"/>
      <c r="J364" s="813"/>
    </row>
    <row r="365" spans="1:10" ht="36" x14ac:dyDescent="0.25">
      <c r="A365" s="3"/>
      <c r="B365" s="29"/>
      <c r="C365" s="29"/>
      <c r="D365" s="118">
        <v>4</v>
      </c>
      <c r="E365" s="207">
        <v>17.29</v>
      </c>
      <c r="F365" s="449" t="s">
        <v>289</v>
      </c>
      <c r="G365" s="612" t="s">
        <v>879</v>
      </c>
      <c r="H365" s="711" t="s">
        <v>1156</v>
      </c>
      <c r="I365" s="744"/>
      <c r="J365" s="813"/>
    </row>
    <row r="366" spans="1:10" ht="36" x14ac:dyDescent="0.25">
      <c r="A366" s="3"/>
      <c r="B366" s="29"/>
      <c r="C366" s="29"/>
      <c r="D366" s="118">
        <v>5</v>
      </c>
      <c r="E366" s="207">
        <v>9.39</v>
      </c>
      <c r="F366" s="450" t="s">
        <v>311</v>
      </c>
      <c r="G366" s="612" t="s">
        <v>880</v>
      </c>
      <c r="H366" s="711" t="s">
        <v>1174</v>
      </c>
      <c r="I366" s="744"/>
      <c r="J366" s="813"/>
    </row>
    <row r="367" spans="1:10" ht="36" x14ac:dyDescent="0.25">
      <c r="A367" s="3"/>
      <c r="B367" s="29"/>
      <c r="C367" s="29"/>
      <c r="D367" s="118">
        <v>6</v>
      </c>
      <c r="E367" s="207">
        <v>9.92</v>
      </c>
      <c r="F367" s="450" t="s">
        <v>289</v>
      </c>
      <c r="G367" s="612" t="s">
        <v>881</v>
      </c>
      <c r="H367" s="711" t="s">
        <v>1175</v>
      </c>
      <c r="I367" s="744"/>
      <c r="J367" s="813"/>
    </row>
    <row r="368" spans="1:10" ht="36.75" thickBot="1" x14ac:dyDescent="0.3">
      <c r="A368" s="4"/>
      <c r="B368" s="30"/>
      <c r="C368" s="30"/>
      <c r="D368" s="119">
        <v>7</v>
      </c>
      <c r="E368" s="242">
        <v>14.03</v>
      </c>
      <c r="F368" s="433" t="s">
        <v>311</v>
      </c>
      <c r="G368" s="613" t="s">
        <v>882</v>
      </c>
      <c r="H368" s="712" t="s">
        <v>1176</v>
      </c>
      <c r="I368" s="745"/>
      <c r="J368" s="814"/>
    </row>
    <row r="369" spans="1:10" ht="162" x14ac:dyDescent="0.25">
      <c r="A369" s="5" t="s">
        <v>52</v>
      </c>
      <c r="B369" s="8" t="s">
        <v>145</v>
      </c>
      <c r="C369" s="31" t="s">
        <v>228</v>
      </c>
      <c r="D369" s="99">
        <v>1</v>
      </c>
      <c r="E369" s="259">
        <v>4.43</v>
      </c>
      <c r="F369" s="451" t="s">
        <v>498</v>
      </c>
      <c r="G369" s="614">
        <v>1</v>
      </c>
      <c r="H369" s="614">
        <v>2</v>
      </c>
      <c r="I369" s="743">
        <f>SUM(E369:E370)</f>
        <v>19.619999999999997</v>
      </c>
      <c r="J369" s="815">
        <v>8</v>
      </c>
    </row>
    <row r="370" spans="1:10" ht="162" x14ac:dyDescent="0.25">
      <c r="A370" s="6"/>
      <c r="B370" s="9"/>
      <c r="C370" s="29"/>
      <c r="D370" s="91">
        <v>2</v>
      </c>
      <c r="E370" s="222">
        <v>15.19</v>
      </c>
      <c r="F370" s="452" t="s">
        <v>499</v>
      </c>
      <c r="G370" s="555" t="s">
        <v>883</v>
      </c>
      <c r="H370" s="555" t="s">
        <v>1040</v>
      </c>
      <c r="I370" s="744"/>
      <c r="J370" s="830"/>
    </row>
    <row r="371" spans="1:10" ht="72.75" thickBot="1" x14ac:dyDescent="0.3">
      <c r="A371" s="7"/>
      <c r="B371" s="10"/>
      <c r="C371" s="30"/>
      <c r="D371" s="102">
        <v>3</v>
      </c>
      <c r="E371" s="231">
        <v>6.37</v>
      </c>
      <c r="F371" s="367" t="s">
        <v>500</v>
      </c>
      <c r="G371" s="594" t="s">
        <v>884</v>
      </c>
      <c r="H371" s="594" t="s">
        <v>1170</v>
      </c>
      <c r="I371" s="745"/>
      <c r="J371" s="831"/>
    </row>
    <row r="372" spans="1:10" ht="18" x14ac:dyDescent="0.25">
      <c r="A372" s="5" t="s">
        <v>53</v>
      </c>
      <c r="B372" s="8" t="s">
        <v>146</v>
      </c>
      <c r="C372" s="17" t="s">
        <v>229</v>
      </c>
      <c r="D372" s="162">
        <v>1</v>
      </c>
      <c r="E372" s="266">
        <v>16.68</v>
      </c>
      <c r="F372" s="453" t="s">
        <v>284</v>
      </c>
      <c r="G372" s="583" t="s">
        <v>724</v>
      </c>
      <c r="H372" s="583" t="s">
        <v>1019</v>
      </c>
      <c r="I372" s="768">
        <f>+SUM(E372:E376)</f>
        <v>29.970000000000002</v>
      </c>
      <c r="J372" s="812">
        <v>18</v>
      </c>
    </row>
    <row r="373" spans="1:10" ht="18" x14ac:dyDescent="0.25">
      <c r="A373" s="6"/>
      <c r="B373" s="9"/>
      <c r="C373" s="19"/>
      <c r="D373" s="163">
        <v>2</v>
      </c>
      <c r="E373" s="268">
        <v>2.23</v>
      </c>
      <c r="F373" s="454" t="s">
        <v>284</v>
      </c>
      <c r="G373" s="523" t="s">
        <v>802</v>
      </c>
      <c r="H373" s="523" t="s">
        <v>1096</v>
      </c>
      <c r="I373" s="779"/>
      <c r="J373" s="813"/>
    </row>
    <row r="374" spans="1:10" ht="18" x14ac:dyDescent="0.25">
      <c r="A374" s="6"/>
      <c r="B374" s="9"/>
      <c r="C374" s="19"/>
      <c r="D374" s="163">
        <v>3</v>
      </c>
      <c r="E374" s="268">
        <v>1.28</v>
      </c>
      <c r="F374" s="454" t="s">
        <v>284</v>
      </c>
      <c r="G374" s="523" t="s">
        <v>855</v>
      </c>
      <c r="H374" s="523" t="s">
        <v>1150</v>
      </c>
      <c r="I374" s="779"/>
      <c r="J374" s="813"/>
    </row>
    <row r="375" spans="1:10" ht="108" x14ac:dyDescent="0.25">
      <c r="A375" s="6"/>
      <c r="B375" s="9"/>
      <c r="C375" s="19"/>
      <c r="D375" s="163">
        <v>4</v>
      </c>
      <c r="E375" s="268">
        <v>7.48</v>
      </c>
      <c r="F375" s="454" t="s">
        <v>501</v>
      </c>
      <c r="G375" s="523" t="s">
        <v>722</v>
      </c>
      <c r="H375" s="523" t="s">
        <v>1017</v>
      </c>
      <c r="I375" s="779"/>
      <c r="J375" s="813"/>
    </row>
    <row r="376" spans="1:10" ht="18.75" thickBot="1" x14ac:dyDescent="0.3">
      <c r="A376" s="7"/>
      <c r="B376" s="10"/>
      <c r="C376" s="20"/>
      <c r="D376" s="164">
        <v>5</v>
      </c>
      <c r="E376" s="267">
        <v>2.2999999999999998</v>
      </c>
      <c r="F376" s="455" t="s">
        <v>284</v>
      </c>
      <c r="G376" s="584" t="s">
        <v>811</v>
      </c>
      <c r="H376" s="584" t="s">
        <v>1103</v>
      </c>
      <c r="I376" s="769"/>
      <c r="J376" s="814"/>
    </row>
    <row r="377" spans="1:10" ht="36.75" thickBot="1" x14ac:dyDescent="0.3">
      <c r="A377" s="2" t="s">
        <v>54</v>
      </c>
      <c r="B377" s="31" t="s">
        <v>109</v>
      </c>
      <c r="C377" s="31" t="s">
        <v>230</v>
      </c>
      <c r="D377" s="106">
        <v>1</v>
      </c>
      <c r="E377" s="232">
        <v>9.69</v>
      </c>
      <c r="F377" s="368" t="s">
        <v>502</v>
      </c>
      <c r="G377" s="2" t="s">
        <v>856</v>
      </c>
      <c r="H377" s="2" t="s">
        <v>1177</v>
      </c>
      <c r="I377" s="741">
        <f>SUM(E377:E383)</f>
        <v>52.34</v>
      </c>
      <c r="J377" s="812">
        <v>24</v>
      </c>
    </row>
    <row r="378" spans="1:10" ht="54" x14ac:dyDescent="0.25">
      <c r="A378" s="3"/>
      <c r="B378" s="29"/>
      <c r="C378" s="29"/>
      <c r="D378" s="108"/>
      <c r="E378" s="232"/>
      <c r="F378" s="362" t="s">
        <v>503</v>
      </c>
      <c r="G378" s="183"/>
      <c r="H378" s="183"/>
      <c r="I378" s="759"/>
      <c r="J378" s="813"/>
    </row>
    <row r="379" spans="1:10" ht="54" x14ac:dyDescent="0.25">
      <c r="A379" s="3"/>
      <c r="B379" s="29"/>
      <c r="C379" s="29"/>
      <c r="D379" s="138">
        <v>2</v>
      </c>
      <c r="E379" s="250">
        <v>15.16</v>
      </c>
      <c r="F379" s="363" t="s">
        <v>504</v>
      </c>
      <c r="G379" s="182" t="s">
        <v>885</v>
      </c>
      <c r="H379" s="182" t="s">
        <v>1178</v>
      </c>
      <c r="I379" s="759"/>
      <c r="J379" s="813"/>
    </row>
    <row r="380" spans="1:10" ht="54" x14ac:dyDescent="0.25">
      <c r="A380" s="3"/>
      <c r="B380" s="29"/>
      <c r="C380" s="29"/>
      <c r="D380" s="108"/>
      <c r="E380" s="234"/>
      <c r="F380" s="376" t="s">
        <v>505</v>
      </c>
      <c r="G380" s="183"/>
      <c r="H380" s="183"/>
      <c r="I380" s="759"/>
      <c r="J380" s="813"/>
    </row>
    <row r="381" spans="1:10" ht="18" x14ac:dyDescent="0.25">
      <c r="A381" s="3"/>
      <c r="B381" s="29"/>
      <c r="C381" s="29"/>
      <c r="D381" s="87">
        <v>3</v>
      </c>
      <c r="E381" s="207">
        <v>15.85</v>
      </c>
      <c r="F381" s="362" t="s">
        <v>284</v>
      </c>
      <c r="G381" s="609" t="s">
        <v>886</v>
      </c>
      <c r="H381" s="88" t="s">
        <v>1179</v>
      </c>
      <c r="I381" s="759"/>
      <c r="J381" s="813"/>
    </row>
    <row r="382" spans="1:10" ht="36" x14ac:dyDescent="0.25">
      <c r="A382" s="3"/>
      <c r="B382" s="29"/>
      <c r="C382" s="29"/>
      <c r="D382" s="138">
        <v>4</v>
      </c>
      <c r="E382" s="250">
        <v>11.64</v>
      </c>
      <c r="F382" s="363" t="s">
        <v>506</v>
      </c>
      <c r="G382" s="615" t="s">
        <v>887</v>
      </c>
      <c r="H382" s="615" t="s">
        <v>1180</v>
      </c>
      <c r="I382" s="759"/>
      <c r="J382" s="813"/>
    </row>
    <row r="383" spans="1:10" ht="54.75" thickBot="1" x14ac:dyDescent="0.3">
      <c r="A383" s="4"/>
      <c r="B383" s="30"/>
      <c r="C383" s="30"/>
      <c r="D383" s="165"/>
      <c r="E383" s="251"/>
      <c r="F383" s="377" t="s">
        <v>507</v>
      </c>
      <c r="G383" s="30"/>
      <c r="H383" s="47"/>
      <c r="I383" s="760"/>
      <c r="J383" s="814"/>
    </row>
    <row r="384" spans="1:10" ht="18" x14ac:dyDescent="0.25">
      <c r="A384" s="2" t="s">
        <v>55</v>
      </c>
      <c r="B384" s="31" t="s">
        <v>147</v>
      </c>
      <c r="C384" s="31" t="s">
        <v>231</v>
      </c>
      <c r="D384" s="115">
        <v>1</v>
      </c>
      <c r="E384" s="243">
        <v>10.11</v>
      </c>
      <c r="F384" s="428" t="s">
        <v>284</v>
      </c>
      <c r="G384" s="176" t="s">
        <v>888</v>
      </c>
      <c r="H384" s="189" t="s">
        <v>1181</v>
      </c>
      <c r="I384" s="741">
        <f>SUM(E384:E389)</f>
        <v>72.930000000000007</v>
      </c>
      <c r="J384" s="812">
        <v>34</v>
      </c>
    </row>
    <row r="385" spans="1:10" ht="18" x14ac:dyDescent="0.25">
      <c r="A385" s="3"/>
      <c r="B385" s="29"/>
      <c r="C385" s="29"/>
      <c r="D385" s="87">
        <v>2</v>
      </c>
      <c r="E385" s="207">
        <v>11.86</v>
      </c>
      <c r="F385" s="363" t="s">
        <v>284</v>
      </c>
      <c r="G385" s="609" t="s">
        <v>889</v>
      </c>
      <c r="H385" s="88" t="s">
        <v>1182</v>
      </c>
      <c r="I385" s="759"/>
      <c r="J385" s="813"/>
    </row>
    <row r="386" spans="1:10" ht="90" x14ac:dyDescent="0.25">
      <c r="A386" s="3"/>
      <c r="B386" s="29"/>
      <c r="C386" s="29"/>
      <c r="D386" s="86">
        <v>3</v>
      </c>
      <c r="E386" s="206">
        <v>6.21</v>
      </c>
      <c r="F386" s="364" t="s">
        <v>508</v>
      </c>
      <c r="G386" s="555" t="s">
        <v>890</v>
      </c>
      <c r="H386" s="555" t="s">
        <v>1028</v>
      </c>
      <c r="I386" s="759"/>
      <c r="J386" s="813"/>
    </row>
    <row r="387" spans="1:10" ht="18" x14ac:dyDescent="0.25">
      <c r="A387" s="3"/>
      <c r="B387" s="29"/>
      <c r="C387" s="29"/>
      <c r="D387" s="87">
        <v>4</v>
      </c>
      <c r="E387" s="207">
        <v>13.93</v>
      </c>
      <c r="F387" s="376" t="s">
        <v>284</v>
      </c>
      <c r="G387" s="609" t="s">
        <v>891</v>
      </c>
      <c r="H387" s="88" t="s">
        <v>1073</v>
      </c>
      <c r="I387" s="759"/>
      <c r="J387" s="813"/>
    </row>
    <row r="388" spans="1:10" ht="18" x14ac:dyDescent="0.25">
      <c r="A388" s="3"/>
      <c r="B388" s="29"/>
      <c r="C388" s="29"/>
      <c r="D388" s="87">
        <v>5</v>
      </c>
      <c r="E388" s="207">
        <v>10.82</v>
      </c>
      <c r="F388" s="364" t="s">
        <v>284</v>
      </c>
      <c r="G388" s="609" t="s">
        <v>871</v>
      </c>
      <c r="H388" s="88" t="s">
        <v>1165</v>
      </c>
      <c r="I388" s="759"/>
      <c r="J388" s="813"/>
    </row>
    <row r="389" spans="1:10" ht="36.75" thickBot="1" x14ac:dyDescent="0.3">
      <c r="A389" s="4"/>
      <c r="B389" s="30"/>
      <c r="C389" s="30"/>
      <c r="D389" s="89">
        <v>6</v>
      </c>
      <c r="E389" s="209">
        <v>20</v>
      </c>
      <c r="F389" s="384" t="s">
        <v>311</v>
      </c>
      <c r="G389" s="616" t="s">
        <v>892</v>
      </c>
      <c r="H389" s="89" t="s">
        <v>1183</v>
      </c>
      <c r="I389" s="760"/>
      <c r="J389" s="814"/>
    </row>
    <row r="390" spans="1:10" ht="36.75" thickBot="1" x14ac:dyDescent="0.3">
      <c r="A390" s="5" t="s">
        <v>56</v>
      </c>
      <c r="B390" s="8" t="s">
        <v>145</v>
      </c>
      <c r="C390" s="31" t="s">
        <v>232</v>
      </c>
      <c r="D390" s="95">
        <v>1</v>
      </c>
      <c r="E390" s="215">
        <v>11.71</v>
      </c>
      <c r="F390" s="375" t="s">
        <v>509</v>
      </c>
      <c r="G390" s="535" t="s">
        <v>816</v>
      </c>
      <c r="H390" s="535" t="s">
        <v>1184</v>
      </c>
      <c r="I390" s="743">
        <f>SUM(E390:E400)</f>
        <v>68.400000000000006</v>
      </c>
      <c r="J390" s="815">
        <v>32</v>
      </c>
    </row>
    <row r="391" spans="1:10" ht="36" x14ac:dyDescent="0.25">
      <c r="A391" s="6"/>
      <c r="B391" s="9"/>
      <c r="C391" s="29"/>
      <c r="D391" s="96"/>
      <c r="E391" s="215"/>
      <c r="F391" s="383" t="s">
        <v>510</v>
      </c>
      <c r="G391" s="535"/>
      <c r="H391" s="535"/>
      <c r="I391" s="744"/>
      <c r="J391" s="830"/>
    </row>
    <row r="392" spans="1:10" ht="54" x14ac:dyDescent="0.25">
      <c r="A392" s="6"/>
      <c r="B392" s="9"/>
      <c r="C392" s="29"/>
      <c r="D392" s="97">
        <v>2</v>
      </c>
      <c r="E392" s="217">
        <v>17.600000000000001</v>
      </c>
      <c r="F392" s="382" t="s">
        <v>511</v>
      </c>
      <c r="G392" s="617" t="s">
        <v>893</v>
      </c>
      <c r="H392" s="617" t="s">
        <v>1185</v>
      </c>
      <c r="I392" s="744"/>
      <c r="J392" s="830"/>
    </row>
    <row r="393" spans="1:10" ht="36" x14ac:dyDescent="0.25">
      <c r="A393" s="6"/>
      <c r="B393" s="9"/>
      <c r="C393" s="29"/>
      <c r="D393" s="97"/>
      <c r="E393" s="216"/>
      <c r="F393" s="383" t="s">
        <v>512</v>
      </c>
      <c r="G393" s="597"/>
      <c r="H393" s="597"/>
      <c r="I393" s="744"/>
      <c r="J393" s="830"/>
    </row>
    <row r="394" spans="1:10" ht="36" x14ac:dyDescent="0.25">
      <c r="A394" s="6"/>
      <c r="B394" s="9"/>
      <c r="C394" s="29"/>
      <c r="D394" s="97">
        <v>3</v>
      </c>
      <c r="E394" s="217">
        <v>13.04</v>
      </c>
      <c r="F394" s="382" t="s">
        <v>513</v>
      </c>
      <c r="G394" s="617" t="s">
        <v>894</v>
      </c>
      <c r="H394" s="617" t="s">
        <v>1186</v>
      </c>
      <c r="I394" s="744"/>
      <c r="J394" s="830"/>
    </row>
    <row r="395" spans="1:10" ht="54" x14ac:dyDescent="0.25">
      <c r="A395" s="6"/>
      <c r="B395" s="9"/>
      <c r="C395" s="29"/>
      <c r="D395" s="96"/>
      <c r="E395" s="216"/>
      <c r="F395" s="383" t="s">
        <v>514</v>
      </c>
      <c r="G395" s="597"/>
      <c r="H395" s="597"/>
      <c r="I395" s="744"/>
      <c r="J395" s="830"/>
    </row>
    <row r="396" spans="1:10" ht="54" x14ac:dyDescent="0.25">
      <c r="A396" s="6"/>
      <c r="B396" s="9"/>
      <c r="C396" s="29"/>
      <c r="D396" s="97">
        <v>4</v>
      </c>
      <c r="E396" s="217">
        <v>17.66</v>
      </c>
      <c r="F396" s="382" t="s">
        <v>515</v>
      </c>
      <c r="G396" s="160" t="s">
        <v>895</v>
      </c>
      <c r="H396" s="160" t="s">
        <v>1074</v>
      </c>
      <c r="I396" s="744"/>
      <c r="J396" s="830"/>
    </row>
    <row r="397" spans="1:10" ht="54" x14ac:dyDescent="0.25">
      <c r="A397" s="6"/>
      <c r="B397" s="9"/>
      <c r="C397" s="29"/>
      <c r="D397" s="96"/>
      <c r="E397" s="217"/>
      <c r="F397" s="383" t="s">
        <v>516</v>
      </c>
      <c r="G397" s="530"/>
      <c r="H397" s="530"/>
      <c r="I397" s="744"/>
      <c r="J397" s="830"/>
    </row>
    <row r="398" spans="1:10" ht="108" x14ac:dyDescent="0.25">
      <c r="A398" s="6"/>
      <c r="B398" s="9"/>
      <c r="C398" s="29"/>
      <c r="D398" s="97">
        <v>5</v>
      </c>
      <c r="E398" s="217">
        <v>4.12</v>
      </c>
      <c r="F398" s="381" t="s">
        <v>517</v>
      </c>
      <c r="G398" s="532">
        <v>29</v>
      </c>
      <c r="H398" s="532">
        <v>30</v>
      </c>
      <c r="I398" s="744"/>
      <c r="J398" s="830"/>
    </row>
    <row r="399" spans="1:10" ht="54" x14ac:dyDescent="0.25">
      <c r="A399" s="6"/>
      <c r="B399" s="9"/>
      <c r="C399" s="29"/>
      <c r="D399" s="96"/>
      <c r="E399" s="216"/>
      <c r="F399" s="380" t="s">
        <v>518</v>
      </c>
      <c r="G399" s="533"/>
      <c r="H399" s="533"/>
      <c r="I399" s="744"/>
      <c r="J399" s="830"/>
    </row>
    <row r="400" spans="1:10" ht="18.75" thickBot="1" x14ac:dyDescent="0.3">
      <c r="A400" s="7"/>
      <c r="B400" s="10"/>
      <c r="C400" s="30"/>
      <c r="D400" s="98">
        <v>6</v>
      </c>
      <c r="E400" s="246">
        <v>4.2699999999999996</v>
      </c>
      <c r="F400" s="456" t="s">
        <v>519</v>
      </c>
      <c r="G400" s="618">
        <v>31</v>
      </c>
      <c r="H400" s="94">
        <v>32</v>
      </c>
      <c r="I400" s="745"/>
      <c r="J400" s="831"/>
    </row>
    <row r="401" spans="1:10" ht="18.75" thickBot="1" x14ac:dyDescent="0.3">
      <c r="A401" s="2" t="s">
        <v>57</v>
      </c>
      <c r="B401" s="31" t="s">
        <v>148</v>
      </c>
      <c r="C401" s="31" t="s">
        <v>233</v>
      </c>
      <c r="D401" s="115">
        <v>1</v>
      </c>
      <c r="E401" s="243">
        <v>14.39</v>
      </c>
      <c r="F401" s="428" t="s">
        <v>284</v>
      </c>
      <c r="G401" s="531" t="s">
        <v>816</v>
      </c>
      <c r="H401" s="567" t="s">
        <v>1109</v>
      </c>
      <c r="I401" s="741">
        <f>SUM(E401:E404)</f>
        <v>47.350000000000009</v>
      </c>
      <c r="J401" s="812">
        <v>22</v>
      </c>
    </row>
    <row r="402" spans="1:10" ht="18.75" thickBot="1" x14ac:dyDescent="0.3">
      <c r="A402" s="3"/>
      <c r="B402" s="29"/>
      <c r="C402" s="31"/>
      <c r="D402" s="87">
        <v>2</v>
      </c>
      <c r="E402" s="207">
        <v>12.5</v>
      </c>
      <c r="F402" s="363" t="s">
        <v>284</v>
      </c>
      <c r="G402" s="619" t="s">
        <v>830</v>
      </c>
      <c r="H402" s="92" t="s">
        <v>1187</v>
      </c>
      <c r="I402" s="741"/>
      <c r="J402" s="813"/>
    </row>
    <row r="403" spans="1:10" ht="18.75" thickBot="1" x14ac:dyDescent="0.3">
      <c r="A403" s="3"/>
      <c r="B403" s="29"/>
      <c r="C403" s="31"/>
      <c r="D403" s="87">
        <v>3</v>
      </c>
      <c r="E403" s="268">
        <v>7.48</v>
      </c>
      <c r="F403" s="366" t="s">
        <v>284</v>
      </c>
      <c r="G403" s="92" t="s">
        <v>722</v>
      </c>
      <c r="H403" s="92" t="s">
        <v>1017</v>
      </c>
      <c r="I403" s="741"/>
      <c r="J403" s="813"/>
    </row>
    <row r="404" spans="1:10" ht="18.75" thickBot="1" x14ac:dyDescent="0.3">
      <c r="A404" s="4"/>
      <c r="B404" s="30"/>
      <c r="C404" s="61"/>
      <c r="D404" s="104">
        <v>4</v>
      </c>
      <c r="E404" s="282">
        <v>12.98</v>
      </c>
      <c r="F404" s="377" t="s">
        <v>283</v>
      </c>
      <c r="G404" s="89" t="s">
        <v>896</v>
      </c>
      <c r="H404" s="89" t="s">
        <v>1021</v>
      </c>
      <c r="I404" s="742"/>
      <c r="J404" s="814"/>
    </row>
    <row r="405" spans="1:10" ht="54" x14ac:dyDescent="0.25">
      <c r="A405" s="5" t="s">
        <v>58</v>
      </c>
      <c r="B405" s="8" t="s">
        <v>145</v>
      </c>
      <c r="C405" s="8" t="s">
        <v>234</v>
      </c>
      <c r="D405" s="95">
        <v>1</v>
      </c>
      <c r="E405" s="215">
        <v>10.029999999999999</v>
      </c>
      <c r="F405" s="457" t="s">
        <v>520</v>
      </c>
      <c r="G405" s="620" t="s">
        <v>758</v>
      </c>
      <c r="H405" s="620" t="s">
        <v>1126</v>
      </c>
      <c r="I405" s="743">
        <f>SUM(E405:E412)</f>
        <v>81.699999999999989</v>
      </c>
      <c r="J405" s="815">
        <v>36</v>
      </c>
    </row>
    <row r="406" spans="1:10" ht="36" x14ac:dyDescent="0.25">
      <c r="A406" s="6"/>
      <c r="B406" s="9"/>
      <c r="C406" s="9"/>
      <c r="D406" s="96"/>
      <c r="E406" s="216"/>
      <c r="F406" s="458" t="s">
        <v>521</v>
      </c>
      <c r="G406" s="621"/>
      <c r="H406" s="621"/>
      <c r="I406" s="744"/>
      <c r="J406" s="830"/>
    </row>
    <row r="407" spans="1:10" ht="108" x14ac:dyDescent="0.25">
      <c r="A407" s="6"/>
      <c r="B407" s="9"/>
      <c r="C407" s="9"/>
      <c r="D407" s="91">
        <v>2</v>
      </c>
      <c r="E407" s="211">
        <v>10.09</v>
      </c>
      <c r="F407" s="458" t="s">
        <v>522</v>
      </c>
      <c r="G407" s="622" t="s">
        <v>876</v>
      </c>
      <c r="H407" s="696" t="s">
        <v>1127</v>
      </c>
      <c r="I407" s="744"/>
      <c r="J407" s="830"/>
    </row>
    <row r="408" spans="1:10" ht="54" x14ac:dyDescent="0.25">
      <c r="A408" s="6"/>
      <c r="B408" s="9"/>
      <c r="C408" s="9"/>
      <c r="D408" s="97">
        <v>3</v>
      </c>
      <c r="E408" s="217">
        <v>11.32</v>
      </c>
      <c r="F408" s="459" t="s">
        <v>523</v>
      </c>
      <c r="G408" s="623" t="s">
        <v>897</v>
      </c>
      <c r="H408" s="623" t="s">
        <v>1072</v>
      </c>
      <c r="I408" s="744"/>
      <c r="J408" s="830"/>
    </row>
    <row r="409" spans="1:10" ht="36" x14ac:dyDescent="0.25">
      <c r="A409" s="6"/>
      <c r="B409" s="9"/>
      <c r="C409" s="9"/>
      <c r="D409" s="96"/>
      <c r="E409" s="216"/>
      <c r="F409" s="458" t="s">
        <v>524</v>
      </c>
      <c r="G409" s="621"/>
      <c r="H409" s="621"/>
      <c r="I409" s="744"/>
      <c r="J409" s="830"/>
    </row>
    <row r="410" spans="1:10" ht="18" x14ac:dyDescent="0.25">
      <c r="A410" s="6"/>
      <c r="B410" s="9"/>
      <c r="C410" s="9"/>
      <c r="D410" s="91">
        <v>4</v>
      </c>
      <c r="E410" s="211">
        <v>25.19</v>
      </c>
      <c r="F410" s="381" t="s">
        <v>290</v>
      </c>
      <c r="G410" s="609" t="s">
        <v>806</v>
      </c>
      <c r="H410" s="88" t="s">
        <v>1188</v>
      </c>
      <c r="I410" s="744"/>
      <c r="J410" s="830"/>
    </row>
    <row r="411" spans="1:10" ht="18" x14ac:dyDescent="0.25">
      <c r="A411" s="6"/>
      <c r="B411" s="9"/>
      <c r="C411" s="9"/>
      <c r="D411" s="91">
        <v>5</v>
      </c>
      <c r="E411" s="211">
        <v>8.2899999999999991</v>
      </c>
      <c r="F411" s="381" t="s">
        <v>284</v>
      </c>
      <c r="G411" s="609" t="s">
        <v>898</v>
      </c>
      <c r="H411" s="88" t="s">
        <v>1189</v>
      </c>
      <c r="I411" s="744"/>
      <c r="J411" s="830"/>
    </row>
    <row r="412" spans="1:10" ht="18.75" thickBot="1" x14ac:dyDescent="0.3">
      <c r="A412" s="7"/>
      <c r="B412" s="10"/>
      <c r="C412" s="10"/>
      <c r="D412" s="102">
        <v>6</v>
      </c>
      <c r="E412" s="240">
        <v>16.78</v>
      </c>
      <c r="F412" s="384" t="s">
        <v>284</v>
      </c>
      <c r="G412" s="624" t="s">
        <v>761</v>
      </c>
      <c r="H412" s="167" t="s">
        <v>1055</v>
      </c>
      <c r="I412" s="745"/>
      <c r="J412" s="831"/>
    </row>
    <row r="413" spans="1:10" ht="18.75" thickBot="1" x14ac:dyDescent="0.3">
      <c r="A413" s="11" t="s">
        <v>59</v>
      </c>
      <c r="B413" s="14" t="s">
        <v>149</v>
      </c>
      <c r="C413" s="11" t="s">
        <v>235</v>
      </c>
      <c r="D413" s="125">
        <v>1</v>
      </c>
      <c r="E413" s="243">
        <v>16.7</v>
      </c>
      <c r="F413" s="460" t="s">
        <v>284</v>
      </c>
      <c r="G413" s="553" t="s">
        <v>804</v>
      </c>
      <c r="H413" s="583" t="s">
        <v>1019</v>
      </c>
      <c r="I413" s="741">
        <f>SUM(E413:E416)</f>
        <v>46.64</v>
      </c>
      <c r="J413" s="812">
        <v>24</v>
      </c>
    </row>
    <row r="414" spans="1:10" ht="18.75" thickBot="1" x14ac:dyDescent="0.3">
      <c r="A414" s="12"/>
      <c r="B414" s="15"/>
      <c r="C414" s="12"/>
      <c r="D414" s="122">
        <v>2</v>
      </c>
      <c r="E414" s="207">
        <v>11.31</v>
      </c>
      <c r="F414" s="409" t="s">
        <v>284</v>
      </c>
      <c r="G414" s="554" t="s">
        <v>897</v>
      </c>
      <c r="H414" s="523" t="s">
        <v>1190</v>
      </c>
      <c r="I414" s="741"/>
      <c r="J414" s="813"/>
    </row>
    <row r="415" spans="1:10" ht="18.75" thickBot="1" x14ac:dyDescent="0.3">
      <c r="A415" s="12"/>
      <c r="B415" s="15"/>
      <c r="C415" s="12"/>
      <c r="D415" s="122">
        <v>3</v>
      </c>
      <c r="E415" s="207">
        <v>10.53</v>
      </c>
      <c r="F415" s="409" t="s">
        <v>284</v>
      </c>
      <c r="G415" s="554" t="s">
        <v>899</v>
      </c>
      <c r="H415" s="523" t="s">
        <v>1073</v>
      </c>
      <c r="I415" s="741"/>
      <c r="J415" s="813"/>
    </row>
    <row r="416" spans="1:10" ht="18.75" thickBot="1" x14ac:dyDescent="0.3">
      <c r="A416" s="13"/>
      <c r="B416" s="16"/>
      <c r="C416" s="13"/>
      <c r="D416" s="129">
        <v>4</v>
      </c>
      <c r="E416" s="242">
        <v>8.1</v>
      </c>
      <c r="F416" s="415" t="s">
        <v>284</v>
      </c>
      <c r="G416" s="552" t="s">
        <v>900</v>
      </c>
      <c r="H416" s="584" t="s">
        <v>1191</v>
      </c>
      <c r="I416" s="742"/>
      <c r="J416" s="814"/>
    </row>
    <row r="417" spans="1:10" ht="54" x14ac:dyDescent="0.25">
      <c r="A417" s="26" t="s">
        <v>60</v>
      </c>
      <c r="B417" s="55" t="s">
        <v>150</v>
      </c>
      <c r="C417" s="26" t="s">
        <v>236</v>
      </c>
      <c r="D417" s="26">
        <v>1</v>
      </c>
      <c r="E417" s="283">
        <v>22.85</v>
      </c>
      <c r="F417" s="461" t="s">
        <v>525</v>
      </c>
      <c r="G417" s="625" t="s">
        <v>756</v>
      </c>
      <c r="H417" s="713" t="s">
        <v>1161</v>
      </c>
      <c r="I417" s="780">
        <f>SUM(E417:E425)</f>
        <v>66.03</v>
      </c>
      <c r="J417" s="833">
        <v>30</v>
      </c>
    </row>
    <row r="418" spans="1:10" ht="36" x14ac:dyDescent="0.25">
      <c r="A418" s="27"/>
      <c r="B418" s="56"/>
      <c r="C418" s="27"/>
      <c r="D418" s="27"/>
      <c r="E418" s="284"/>
      <c r="F418" s="441" t="s">
        <v>526</v>
      </c>
      <c r="G418" s="626"/>
      <c r="H418" s="714"/>
      <c r="I418" s="781"/>
      <c r="J418" s="834"/>
    </row>
    <row r="419" spans="1:10" ht="54" x14ac:dyDescent="0.25">
      <c r="A419" s="27"/>
      <c r="B419" s="56"/>
      <c r="C419" s="27"/>
      <c r="D419" s="27">
        <v>2</v>
      </c>
      <c r="E419" s="284">
        <v>21.16</v>
      </c>
      <c r="F419" s="441" t="s">
        <v>527</v>
      </c>
      <c r="G419" s="626" t="s">
        <v>901</v>
      </c>
      <c r="H419" s="714" t="s">
        <v>1192</v>
      </c>
      <c r="I419" s="781"/>
      <c r="J419" s="834"/>
    </row>
    <row r="420" spans="1:10" ht="54" x14ac:dyDescent="0.25">
      <c r="A420" s="27"/>
      <c r="B420" s="56"/>
      <c r="C420" s="27"/>
      <c r="D420" s="27"/>
      <c r="E420" s="284"/>
      <c r="F420" s="418" t="s">
        <v>528</v>
      </c>
      <c r="G420" s="626"/>
      <c r="H420" s="714"/>
      <c r="I420" s="781"/>
      <c r="J420" s="834"/>
    </row>
    <row r="421" spans="1:10" ht="36" x14ac:dyDescent="0.25">
      <c r="A421" s="27"/>
      <c r="B421" s="56"/>
      <c r="C421" s="27"/>
      <c r="D421" s="27"/>
      <c r="E421" s="284"/>
      <c r="F421" s="418" t="s">
        <v>529</v>
      </c>
      <c r="G421" s="626"/>
      <c r="H421" s="714"/>
      <c r="I421" s="781"/>
      <c r="J421" s="834"/>
    </row>
    <row r="422" spans="1:10" ht="54" x14ac:dyDescent="0.25">
      <c r="A422" s="27"/>
      <c r="B422" s="56"/>
      <c r="C422" s="27"/>
      <c r="D422" s="27">
        <v>3</v>
      </c>
      <c r="E422" s="284">
        <v>13.8</v>
      </c>
      <c r="F422" s="418" t="s">
        <v>530</v>
      </c>
      <c r="G422" s="626" t="s">
        <v>902</v>
      </c>
      <c r="H422" s="714" t="s">
        <v>1193</v>
      </c>
      <c r="I422" s="781"/>
      <c r="J422" s="834"/>
    </row>
    <row r="423" spans="1:10" ht="36" x14ac:dyDescent="0.25">
      <c r="A423" s="27"/>
      <c r="B423" s="56"/>
      <c r="C423" s="27"/>
      <c r="D423" s="27"/>
      <c r="E423" s="284"/>
      <c r="F423" s="418" t="s">
        <v>531</v>
      </c>
      <c r="G423" s="626"/>
      <c r="H423" s="714"/>
      <c r="I423" s="781"/>
      <c r="J423" s="834"/>
    </row>
    <row r="424" spans="1:10" ht="36" x14ac:dyDescent="0.25">
      <c r="A424" s="27"/>
      <c r="B424" s="56"/>
      <c r="C424" s="27"/>
      <c r="D424" s="27">
        <v>4</v>
      </c>
      <c r="E424" s="284">
        <v>8.2200000000000006</v>
      </c>
      <c r="F424" s="418" t="s">
        <v>532</v>
      </c>
      <c r="G424" s="626" t="s">
        <v>903</v>
      </c>
      <c r="H424" s="714" t="s">
        <v>1194</v>
      </c>
      <c r="I424" s="781"/>
      <c r="J424" s="834"/>
    </row>
    <row r="425" spans="1:10" ht="36.75" thickBot="1" x14ac:dyDescent="0.3">
      <c r="A425" s="28"/>
      <c r="B425" s="57"/>
      <c r="C425" s="28"/>
      <c r="D425" s="28"/>
      <c r="E425" s="285"/>
      <c r="F425" s="419" t="s">
        <v>531</v>
      </c>
      <c r="G425" s="627"/>
      <c r="H425" s="660"/>
      <c r="I425" s="782"/>
      <c r="J425" s="835"/>
    </row>
    <row r="426" spans="1:10" ht="18" x14ac:dyDescent="0.25">
      <c r="A426" s="29" t="s">
        <v>61</v>
      </c>
      <c r="B426" s="33" t="s">
        <v>150</v>
      </c>
      <c r="C426" s="33" t="s">
        <v>237</v>
      </c>
      <c r="D426" s="166">
        <v>1</v>
      </c>
      <c r="E426" s="286">
        <v>10.58</v>
      </c>
      <c r="F426" s="462" t="s">
        <v>291</v>
      </c>
      <c r="G426" s="628" t="s">
        <v>816</v>
      </c>
      <c r="H426" s="628" t="s">
        <v>1109</v>
      </c>
      <c r="I426" s="783">
        <f>SUM(E426:E427)</f>
        <v>25.73</v>
      </c>
      <c r="J426" s="29">
        <v>12</v>
      </c>
    </row>
    <row r="427" spans="1:10" ht="18.75" thickBot="1" x14ac:dyDescent="0.3">
      <c r="A427" s="30"/>
      <c r="B427" s="34"/>
      <c r="C427" s="34"/>
      <c r="D427" s="167">
        <v>2</v>
      </c>
      <c r="E427" s="287">
        <v>15.15</v>
      </c>
      <c r="F427" s="463" t="s">
        <v>533</v>
      </c>
      <c r="G427" s="546" t="s">
        <v>830</v>
      </c>
      <c r="H427" s="546" t="s">
        <v>1125</v>
      </c>
      <c r="I427" s="784"/>
      <c r="J427" s="30"/>
    </row>
    <row r="428" spans="1:10" ht="18" x14ac:dyDescent="0.25">
      <c r="A428" s="17" t="s">
        <v>62</v>
      </c>
      <c r="B428" s="41" t="s">
        <v>151</v>
      </c>
      <c r="C428" s="17" t="s">
        <v>238</v>
      </c>
      <c r="D428" s="136">
        <v>1</v>
      </c>
      <c r="E428" s="243">
        <v>6.61</v>
      </c>
      <c r="F428" s="460" t="s">
        <v>290</v>
      </c>
      <c r="G428" s="553" t="s">
        <v>758</v>
      </c>
      <c r="H428" s="583" t="s">
        <v>1126</v>
      </c>
      <c r="I428" s="741">
        <f>SUM(E428:E431)</f>
        <v>44.3</v>
      </c>
      <c r="J428" s="812">
        <v>20</v>
      </c>
    </row>
    <row r="429" spans="1:10" ht="18" x14ac:dyDescent="0.25">
      <c r="A429" s="19"/>
      <c r="B429" s="42"/>
      <c r="C429" s="19"/>
      <c r="D429" s="118">
        <v>2</v>
      </c>
      <c r="E429" s="207">
        <v>10.14</v>
      </c>
      <c r="F429" s="409" t="s">
        <v>284</v>
      </c>
      <c r="G429" s="554" t="s">
        <v>876</v>
      </c>
      <c r="H429" s="523" t="s">
        <v>1127</v>
      </c>
      <c r="I429" s="759"/>
      <c r="J429" s="813"/>
    </row>
    <row r="430" spans="1:10" ht="18" x14ac:dyDescent="0.25">
      <c r="A430" s="19"/>
      <c r="B430" s="42"/>
      <c r="C430" s="19"/>
      <c r="D430" s="137">
        <v>3</v>
      </c>
      <c r="E430" s="252">
        <v>13.58</v>
      </c>
      <c r="F430" s="415" t="s">
        <v>290</v>
      </c>
      <c r="G430" s="574" t="s">
        <v>904</v>
      </c>
      <c r="H430" s="544" t="s">
        <v>1195</v>
      </c>
      <c r="I430" s="759"/>
      <c r="J430" s="813"/>
    </row>
    <row r="431" spans="1:10" ht="18.75" thickBot="1" x14ac:dyDescent="0.3">
      <c r="A431" s="20"/>
      <c r="B431" s="43"/>
      <c r="C431" s="20"/>
      <c r="D431" s="119">
        <v>4</v>
      </c>
      <c r="E431" s="242">
        <v>13.97</v>
      </c>
      <c r="F431" s="464" t="s">
        <v>290</v>
      </c>
      <c r="G431" s="552" t="s">
        <v>905</v>
      </c>
      <c r="H431" s="584" t="s">
        <v>1196</v>
      </c>
      <c r="I431" s="760"/>
      <c r="J431" s="814"/>
    </row>
    <row r="432" spans="1:10" ht="18" x14ac:dyDescent="0.25">
      <c r="A432" s="17" t="s">
        <v>63</v>
      </c>
      <c r="B432" s="41" t="s">
        <v>140</v>
      </c>
      <c r="C432" s="17" t="s">
        <v>239</v>
      </c>
      <c r="D432" s="136">
        <v>1</v>
      </c>
      <c r="E432" s="243">
        <v>11.45</v>
      </c>
      <c r="F432" s="460" t="s">
        <v>284</v>
      </c>
      <c r="G432" s="583" t="s">
        <v>816</v>
      </c>
      <c r="H432" s="715" t="s">
        <v>1109</v>
      </c>
      <c r="I432" s="741">
        <f>+SUM(E432:E433)</f>
        <v>18.549999999999997</v>
      </c>
      <c r="J432" s="812">
        <v>10</v>
      </c>
    </row>
    <row r="433" spans="1:10" ht="18.75" thickBot="1" x14ac:dyDescent="0.3">
      <c r="A433" s="20"/>
      <c r="B433" s="43"/>
      <c r="C433" s="20"/>
      <c r="D433" s="168">
        <v>2</v>
      </c>
      <c r="E433" s="288">
        <v>7.1</v>
      </c>
      <c r="F433" s="414" t="s">
        <v>284</v>
      </c>
      <c r="G433" s="584" t="s">
        <v>824</v>
      </c>
      <c r="H433" s="691" t="s">
        <v>1118</v>
      </c>
      <c r="I433" s="760"/>
      <c r="J433" s="814"/>
    </row>
    <row r="434" spans="1:10" ht="36" x14ac:dyDescent="0.25">
      <c r="A434" s="11" t="s">
        <v>64</v>
      </c>
      <c r="B434" s="14" t="s">
        <v>125</v>
      </c>
      <c r="C434" s="11" t="s">
        <v>240</v>
      </c>
      <c r="D434" s="131">
        <v>1</v>
      </c>
      <c r="E434" s="232">
        <v>10.67</v>
      </c>
      <c r="F434" s="398" t="s">
        <v>534</v>
      </c>
      <c r="G434" s="620" t="s">
        <v>816</v>
      </c>
      <c r="H434" s="620" t="s">
        <v>1184</v>
      </c>
      <c r="I434" s="741">
        <f>SUM(E434:E444)</f>
        <v>54.48</v>
      </c>
      <c r="J434" s="812">
        <v>26</v>
      </c>
    </row>
    <row r="435" spans="1:10" ht="36" x14ac:dyDescent="0.25">
      <c r="A435" s="12"/>
      <c r="B435" s="15"/>
      <c r="C435" s="12"/>
      <c r="D435" s="132"/>
      <c r="E435" s="233"/>
      <c r="F435" s="401" t="s">
        <v>535</v>
      </c>
      <c r="G435" s="623"/>
      <c r="H435" s="623"/>
      <c r="I435" s="759"/>
      <c r="J435" s="813"/>
    </row>
    <row r="436" spans="1:10" ht="54" x14ac:dyDescent="0.25">
      <c r="A436" s="12"/>
      <c r="B436" s="15"/>
      <c r="C436" s="12"/>
      <c r="D436" s="133"/>
      <c r="E436" s="234"/>
      <c r="F436" s="399" t="s">
        <v>536</v>
      </c>
      <c r="G436" s="621"/>
      <c r="H436" s="621"/>
      <c r="I436" s="759"/>
      <c r="J436" s="813"/>
    </row>
    <row r="437" spans="1:10" ht="36" x14ac:dyDescent="0.25">
      <c r="A437" s="12"/>
      <c r="B437" s="15"/>
      <c r="C437" s="12"/>
      <c r="D437" s="123">
        <v>2</v>
      </c>
      <c r="E437" s="217">
        <v>10.7</v>
      </c>
      <c r="F437" s="415" t="s">
        <v>537</v>
      </c>
      <c r="G437" s="629" t="s">
        <v>830</v>
      </c>
      <c r="H437" s="629" t="s">
        <v>1125</v>
      </c>
      <c r="I437" s="759"/>
      <c r="J437" s="813"/>
    </row>
    <row r="438" spans="1:10" ht="36" x14ac:dyDescent="0.25">
      <c r="A438" s="12"/>
      <c r="B438" s="15"/>
      <c r="C438" s="12"/>
      <c r="D438" s="128"/>
      <c r="E438" s="221"/>
      <c r="F438" s="401" t="s">
        <v>538</v>
      </c>
      <c r="G438" s="630"/>
      <c r="H438" s="630"/>
      <c r="I438" s="759"/>
      <c r="J438" s="813"/>
    </row>
    <row r="439" spans="1:10" ht="36" x14ac:dyDescent="0.25">
      <c r="A439" s="12"/>
      <c r="B439" s="15"/>
      <c r="C439" s="12"/>
      <c r="D439" s="121"/>
      <c r="E439" s="216"/>
      <c r="F439" s="399" t="s">
        <v>539</v>
      </c>
      <c r="G439" s="631"/>
      <c r="H439" s="631"/>
      <c r="I439" s="759"/>
      <c r="J439" s="813"/>
    </row>
    <row r="440" spans="1:10" ht="108" x14ac:dyDescent="0.25">
      <c r="A440" s="12"/>
      <c r="B440" s="15"/>
      <c r="C440" s="12"/>
      <c r="D440" s="169">
        <v>3</v>
      </c>
      <c r="E440" s="289">
        <v>18.86</v>
      </c>
      <c r="F440" s="404" t="s">
        <v>540</v>
      </c>
      <c r="G440" s="545" t="s">
        <v>850</v>
      </c>
      <c r="H440" s="545" t="s">
        <v>1197</v>
      </c>
      <c r="I440" s="759"/>
      <c r="J440" s="813"/>
    </row>
    <row r="441" spans="1:10" ht="36" x14ac:dyDescent="0.25">
      <c r="A441" s="12"/>
      <c r="B441" s="15"/>
      <c r="C441" s="12"/>
      <c r="D441" s="123">
        <v>4</v>
      </c>
      <c r="E441" s="217">
        <v>14.25</v>
      </c>
      <c r="F441" s="415" t="s">
        <v>541</v>
      </c>
      <c r="G441" s="629" t="s">
        <v>871</v>
      </c>
      <c r="H441" s="629" t="s">
        <v>1165</v>
      </c>
      <c r="I441" s="759"/>
      <c r="J441" s="813"/>
    </row>
    <row r="442" spans="1:10" ht="36" x14ac:dyDescent="0.25">
      <c r="A442" s="12"/>
      <c r="B442" s="15"/>
      <c r="C442" s="12"/>
      <c r="D442" s="128"/>
      <c r="E442" s="221"/>
      <c r="F442" s="401" t="s">
        <v>542</v>
      </c>
      <c r="G442" s="630"/>
      <c r="H442" s="630"/>
      <c r="I442" s="759"/>
      <c r="J442" s="813"/>
    </row>
    <row r="443" spans="1:10" ht="54" x14ac:dyDescent="0.25">
      <c r="A443" s="12"/>
      <c r="B443" s="15"/>
      <c r="C443" s="12"/>
      <c r="D443" s="128"/>
      <c r="E443" s="221"/>
      <c r="F443" s="401" t="s">
        <v>543</v>
      </c>
      <c r="G443" s="630"/>
      <c r="H443" s="630"/>
      <c r="I443" s="759"/>
      <c r="J443" s="813"/>
    </row>
    <row r="444" spans="1:10" ht="36.75" thickBot="1" x14ac:dyDescent="0.3">
      <c r="A444" s="13"/>
      <c r="B444" s="16"/>
      <c r="C444" s="13"/>
      <c r="D444" s="130"/>
      <c r="E444" s="220"/>
      <c r="F444" s="412" t="s">
        <v>544</v>
      </c>
      <c r="G444" s="632"/>
      <c r="H444" s="632"/>
      <c r="I444" s="760"/>
      <c r="J444" s="814"/>
    </row>
    <row r="445" spans="1:10" ht="36.75" thickBot="1" x14ac:dyDescent="0.3">
      <c r="A445" s="11" t="s">
        <v>65</v>
      </c>
      <c r="B445" s="14" t="s">
        <v>150</v>
      </c>
      <c r="C445" s="11" t="s">
        <v>241</v>
      </c>
      <c r="D445" s="120">
        <v>1</v>
      </c>
      <c r="E445" s="215">
        <v>10.81</v>
      </c>
      <c r="F445" s="398" t="s">
        <v>545</v>
      </c>
      <c r="G445" s="585" t="s">
        <v>749</v>
      </c>
      <c r="H445" s="535" t="s">
        <v>1043</v>
      </c>
      <c r="I445" s="743">
        <f>SUM(E445)</f>
        <v>10.81</v>
      </c>
      <c r="J445" s="815">
        <v>6</v>
      </c>
    </row>
    <row r="446" spans="1:10" ht="36.75" thickBot="1" x14ac:dyDescent="0.3">
      <c r="A446" s="12"/>
      <c r="B446" s="15"/>
      <c r="C446" s="12"/>
      <c r="D446" s="128"/>
      <c r="E446" s="215"/>
      <c r="F446" s="401" t="s">
        <v>546</v>
      </c>
      <c r="G446" s="585"/>
      <c r="H446" s="536"/>
      <c r="I446" s="743"/>
      <c r="J446" s="830"/>
    </row>
    <row r="447" spans="1:10" ht="36.75" thickBot="1" x14ac:dyDescent="0.3">
      <c r="A447" s="13"/>
      <c r="B447" s="16"/>
      <c r="C447" s="13"/>
      <c r="D447" s="130"/>
      <c r="E447" s="290"/>
      <c r="F447" s="412" t="s">
        <v>547</v>
      </c>
      <c r="G447" s="633"/>
      <c r="H447" s="534"/>
      <c r="I447" s="785"/>
      <c r="J447" s="831"/>
    </row>
    <row r="448" spans="1:10" ht="18.75" thickBot="1" x14ac:dyDescent="0.3">
      <c r="A448" s="31" t="s">
        <v>66</v>
      </c>
      <c r="B448" s="31" t="s">
        <v>150</v>
      </c>
      <c r="C448" s="31" t="s">
        <v>242</v>
      </c>
      <c r="D448" s="37">
        <v>1</v>
      </c>
      <c r="E448" s="291">
        <v>7.72</v>
      </c>
      <c r="F448" s="465" t="s">
        <v>548</v>
      </c>
      <c r="G448" s="634" t="s">
        <v>774</v>
      </c>
      <c r="H448" s="633" t="s">
        <v>1126</v>
      </c>
      <c r="I448" s="659">
        <f>SUM(E448:E452)</f>
        <v>32.39</v>
      </c>
      <c r="J448" s="31">
        <v>16</v>
      </c>
    </row>
    <row r="449" spans="1:10" ht="18" x14ac:dyDescent="0.25">
      <c r="A449" s="29"/>
      <c r="B449" s="29"/>
      <c r="C449" s="29"/>
      <c r="D449" s="170"/>
      <c r="E449" s="292"/>
      <c r="F449" s="466" t="s">
        <v>549</v>
      </c>
      <c r="G449" s="635"/>
      <c r="H449" s="716"/>
      <c r="I449" s="29"/>
      <c r="J449" s="29"/>
    </row>
    <row r="450" spans="1:10" ht="18.75" thickBot="1" x14ac:dyDescent="0.3">
      <c r="A450" s="29"/>
      <c r="B450" s="29"/>
      <c r="C450" s="29"/>
      <c r="D450" s="171">
        <v>2</v>
      </c>
      <c r="E450" s="293">
        <v>14.09</v>
      </c>
      <c r="F450" s="467" t="s">
        <v>550</v>
      </c>
      <c r="G450" s="570" t="s">
        <v>775</v>
      </c>
      <c r="H450" s="570" t="s">
        <v>1129</v>
      </c>
      <c r="I450" s="29"/>
      <c r="J450" s="29"/>
    </row>
    <row r="451" spans="1:10" ht="18" x14ac:dyDescent="0.25">
      <c r="A451" s="29"/>
      <c r="B451" s="29"/>
      <c r="C451" s="29"/>
      <c r="D451" s="170"/>
      <c r="E451" s="294"/>
      <c r="F451" s="466" t="s">
        <v>551</v>
      </c>
      <c r="G451" s="573"/>
      <c r="H451" s="573"/>
      <c r="I451" s="29"/>
      <c r="J451" s="29"/>
    </row>
    <row r="452" spans="1:10" ht="18" x14ac:dyDescent="0.25">
      <c r="A452" s="29"/>
      <c r="B452" s="29"/>
      <c r="C452" s="29"/>
      <c r="D452" s="88">
        <v>3</v>
      </c>
      <c r="E452" s="295">
        <v>10.58</v>
      </c>
      <c r="F452" s="468" t="s">
        <v>552</v>
      </c>
      <c r="G452" s="590" t="s">
        <v>803</v>
      </c>
      <c r="H452" s="523" t="s">
        <v>1097</v>
      </c>
      <c r="I452" s="29"/>
      <c r="J452" s="29"/>
    </row>
    <row r="453" spans="1:10" ht="18.75" thickBot="1" x14ac:dyDescent="0.3">
      <c r="A453" s="30"/>
      <c r="B453" s="30"/>
      <c r="C453" s="30"/>
      <c r="D453" s="167">
        <v>4</v>
      </c>
      <c r="E453" s="296"/>
      <c r="F453" s="469" t="s">
        <v>553</v>
      </c>
      <c r="G453" s="636"/>
      <c r="H453" s="546"/>
      <c r="I453" s="30"/>
      <c r="J453" s="30"/>
    </row>
    <row r="454" spans="1:10" ht="18" x14ac:dyDescent="0.25">
      <c r="A454" s="31" t="s">
        <v>67</v>
      </c>
      <c r="B454" s="31" t="s">
        <v>152</v>
      </c>
      <c r="C454" s="31" t="s">
        <v>243</v>
      </c>
      <c r="D454" s="166">
        <v>1</v>
      </c>
      <c r="E454" s="297">
        <v>5.64</v>
      </c>
      <c r="F454" s="462" t="s">
        <v>284</v>
      </c>
      <c r="G454" s="637" t="s">
        <v>906</v>
      </c>
      <c r="H454" s="628" t="s">
        <v>1126</v>
      </c>
      <c r="I454" s="659">
        <f>+SUM(E454:E458)</f>
        <v>37.96</v>
      </c>
      <c r="J454" s="31">
        <v>18</v>
      </c>
    </row>
    <row r="455" spans="1:10" ht="18" x14ac:dyDescent="0.25">
      <c r="A455" s="29"/>
      <c r="B455" s="29"/>
      <c r="C455" s="29"/>
      <c r="D455" s="166">
        <v>2</v>
      </c>
      <c r="E455" s="297">
        <v>9.36</v>
      </c>
      <c r="F455" s="462" t="s">
        <v>284</v>
      </c>
      <c r="G455" s="637" t="s">
        <v>907</v>
      </c>
      <c r="H455" s="628" t="s">
        <v>1127</v>
      </c>
      <c r="I455" s="311"/>
      <c r="J455" s="29"/>
    </row>
    <row r="456" spans="1:10" ht="18" x14ac:dyDescent="0.25">
      <c r="A456" s="29"/>
      <c r="B456" s="29"/>
      <c r="C456" s="29"/>
      <c r="D456" s="166">
        <v>3</v>
      </c>
      <c r="E456" s="297">
        <v>18.14</v>
      </c>
      <c r="F456" s="462" t="s">
        <v>284</v>
      </c>
      <c r="G456" s="637" t="s">
        <v>725</v>
      </c>
      <c r="H456" s="628" t="s">
        <v>1020</v>
      </c>
      <c r="I456" s="311"/>
      <c r="J456" s="29"/>
    </row>
    <row r="457" spans="1:10" ht="18" x14ac:dyDescent="0.25">
      <c r="A457" s="29"/>
      <c r="B457" s="29"/>
      <c r="C457" s="29"/>
      <c r="D457" s="166">
        <v>4</v>
      </c>
      <c r="E457" s="297">
        <v>0</v>
      </c>
      <c r="F457" s="462" t="s">
        <v>554</v>
      </c>
      <c r="G457" s="637"/>
      <c r="H457" s="628"/>
      <c r="I457" s="311"/>
      <c r="J457" s="29"/>
    </row>
    <row r="458" spans="1:10" ht="18.75" thickBot="1" x14ac:dyDescent="0.3">
      <c r="A458" s="30"/>
      <c r="B458" s="30"/>
      <c r="C458" s="30"/>
      <c r="D458" s="166">
        <v>5</v>
      </c>
      <c r="E458" s="297">
        <v>4.82</v>
      </c>
      <c r="F458" s="462" t="s">
        <v>284</v>
      </c>
      <c r="G458" s="637" t="s">
        <v>811</v>
      </c>
      <c r="H458" s="628" t="s">
        <v>1103</v>
      </c>
      <c r="I458" s="786"/>
      <c r="J458" s="30"/>
    </row>
    <row r="459" spans="1:10" ht="18" x14ac:dyDescent="0.25">
      <c r="A459" s="2" t="s">
        <v>68</v>
      </c>
      <c r="B459" s="31" t="s">
        <v>153</v>
      </c>
      <c r="C459" s="2" t="s">
        <v>244</v>
      </c>
      <c r="D459" s="115">
        <v>1</v>
      </c>
      <c r="E459" s="243">
        <v>12.14</v>
      </c>
      <c r="F459" s="368" t="s">
        <v>284</v>
      </c>
      <c r="G459" s="553" t="s">
        <v>742</v>
      </c>
      <c r="H459" s="583" t="s">
        <v>1109</v>
      </c>
      <c r="I459" s="741">
        <f>SUM(E459:E475)</f>
        <v>122.13</v>
      </c>
      <c r="J459" s="812">
        <v>58</v>
      </c>
    </row>
    <row r="460" spans="1:10" ht="54" x14ac:dyDescent="0.25">
      <c r="A460" s="3"/>
      <c r="B460" s="29"/>
      <c r="C460" s="3"/>
      <c r="D460" s="138">
        <v>2</v>
      </c>
      <c r="E460" s="250">
        <v>17.77</v>
      </c>
      <c r="F460" s="363" t="s">
        <v>555</v>
      </c>
      <c r="G460" s="182" t="s">
        <v>743</v>
      </c>
      <c r="H460" s="182" t="s">
        <v>1037</v>
      </c>
      <c r="I460" s="759"/>
      <c r="J460" s="813"/>
    </row>
    <row r="461" spans="1:10" ht="36" x14ac:dyDescent="0.25">
      <c r="A461" s="3"/>
      <c r="B461" s="29"/>
      <c r="C461" s="3"/>
      <c r="D461" s="108"/>
      <c r="E461" s="234"/>
      <c r="F461" s="376" t="s">
        <v>556</v>
      </c>
      <c r="G461" s="183"/>
      <c r="H461" s="183"/>
      <c r="I461" s="759"/>
      <c r="J461" s="813"/>
    </row>
    <row r="462" spans="1:10" ht="18" x14ac:dyDescent="0.25">
      <c r="A462" s="3"/>
      <c r="B462" s="29"/>
      <c r="C462" s="3"/>
      <c r="D462" s="87">
        <v>3</v>
      </c>
      <c r="E462" s="207">
        <v>18.46</v>
      </c>
      <c r="F462" s="376" t="s">
        <v>290</v>
      </c>
      <c r="G462" s="609" t="s">
        <v>908</v>
      </c>
      <c r="H462" s="88" t="s">
        <v>1198</v>
      </c>
      <c r="I462" s="759"/>
      <c r="J462" s="813"/>
    </row>
    <row r="463" spans="1:10" ht="18" x14ac:dyDescent="0.25">
      <c r="A463" s="3"/>
      <c r="B463" s="29"/>
      <c r="C463" s="3"/>
      <c r="D463" s="87">
        <v>4</v>
      </c>
      <c r="E463" s="207">
        <v>8.07</v>
      </c>
      <c r="F463" s="364" t="s">
        <v>284</v>
      </c>
      <c r="G463" s="609" t="s">
        <v>909</v>
      </c>
      <c r="H463" s="88" t="s">
        <v>1199</v>
      </c>
      <c r="I463" s="759"/>
      <c r="J463" s="813"/>
    </row>
    <row r="464" spans="1:10" ht="18" x14ac:dyDescent="0.25">
      <c r="A464" s="3"/>
      <c r="B464" s="29"/>
      <c r="C464" s="3"/>
      <c r="D464" s="87">
        <v>5</v>
      </c>
      <c r="E464" s="207">
        <v>6.4</v>
      </c>
      <c r="F464" s="363" t="s">
        <v>283</v>
      </c>
      <c r="G464" s="609" t="s">
        <v>903</v>
      </c>
      <c r="H464" s="88" t="s">
        <v>1200</v>
      </c>
      <c r="I464" s="759"/>
      <c r="J464" s="813"/>
    </row>
    <row r="465" spans="1:10" ht="54" x14ac:dyDescent="0.25">
      <c r="A465" s="3"/>
      <c r="B465" s="29"/>
      <c r="C465" s="3"/>
      <c r="D465" s="138">
        <v>6</v>
      </c>
      <c r="E465" s="250">
        <v>10.58</v>
      </c>
      <c r="F465" s="363" t="s">
        <v>557</v>
      </c>
      <c r="G465" s="182" t="s">
        <v>910</v>
      </c>
      <c r="H465" s="182" t="s">
        <v>1146</v>
      </c>
      <c r="I465" s="759"/>
      <c r="J465" s="813"/>
    </row>
    <row r="466" spans="1:10" ht="36" x14ac:dyDescent="0.25">
      <c r="A466" s="3"/>
      <c r="B466" s="29"/>
      <c r="C466" s="3"/>
      <c r="D466" s="108"/>
      <c r="E466" s="234"/>
      <c r="F466" s="362" t="s">
        <v>558</v>
      </c>
      <c r="G466" s="183"/>
      <c r="H466" s="183"/>
      <c r="I466" s="759"/>
      <c r="J466" s="813"/>
    </row>
    <row r="467" spans="1:10" ht="72" x14ac:dyDescent="0.25">
      <c r="A467" s="3"/>
      <c r="B467" s="29"/>
      <c r="C467" s="3"/>
      <c r="D467" s="138">
        <v>7</v>
      </c>
      <c r="E467" s="250">
        <v>17.760000000000002</v>
      </c>
      <c r="F467" s="363" t="s">
        <v>559</v>
      </c>
      <c r="G467" s="182" t="s">
        <v>911</v>
      </c>
      <c r="H467" s="182" t="s">
        <v>1201</v>
      </c>
      <c r="I467" s="759"/>
      <c r="J467" s="813"/>
    </row>
    <row r="468" spans="1:10" ht="36" x14ac:dyDescent="0.25">
      <c r="A468" s="3"/>
      <c r="B468" s="29"/>
      <c r="C468" s="3"/>
      <c r="D468" s="108"/>
      <c r="E468" s="234"/>
      <c r="F468" s="376" t="s">
        <v>560</v>
      </c>
      <c r="G468" s="183"/>
      <c r="H468" s="183"/>
      <c r="I468" s="759"/>
      <c r="J468" s="813"/>
    </row>
    <row r="469" spans="1:10" ht="54" x14ac:dyDescent="0.25">
      <c r="A469" s="3"/>
      <c r="B469" s="29"/>
      <c r="C469" s="3"/>
      <c r="D469" s="138">
        <v>8</v>
      </c>
      <c r="E469" s="138">
        <v>15.13</v>
      </c>
      <c r="F469" s="363" t="s">
        <v>561</v>
      </c>
      <c r="G469" s="182" t="s">
        <v>912</v>
      </c>
      <c r="H469" s="182" t="s">
        <v>1202</v>
      </c>
      <c r="I469" s="759"/>
      <c r="J469" s="813"/>
    </row>
    <row r="470" spans="1:10" ht="36" x14ac:dyDescent="0.25">
      <c r="A470" s="3"/>
      <c r="B470" s="29"/>
      <c r="C470" s="3"/>
      <c r="D470" s="107"/>
      <c r="E470" s="107"/>
      <c r="F470" s="362" t="s">
        <v>562</v>
      </c>
      <c r="G470" s="3"/>
      <c r="H470" s="3"/>
      <c r="I470" s="759"/>
      <c r="J470" s="813"/>
    </row>
    <row r="471" spans="1:10" ht="36" x14ac:dyDescent="0.25">
      <c r="A471" s="3"/>
      <c r="B471" s="29"/>
      <c r="C471" s="3"/>
      <c r="D471" s="108"/>
      <c r="E471" s="108"/>
      <c r="F471" s="376" t="s">
        <v>563</v>
      </c>
      <c r="G471" s="183"/>
      <c r="H471" s="183"/>
      <c r="I471" s="759"/>
      <c r="J471" s="813"/>
    </row>
    <row r="472" spans="1:10" ht="54" x14ac:dyDescent="0.25">
      <c r="A472" s="3"/>
      <c r="B472" s="29"/>
      <c r="C472" s="3"/>
      <c r="D472" s="138">
        <v>9</v>
      </c>
      <c r="E472" s="138">
        <v>11.05</v>
      </c>
      <c r="F472" s="363" t="s">
        <v>564</v>
      </c>
      <c r="G472" s="182" t="s">
        <v>913</v>
      </c>
      <c r="H472" s="182" t="s">
        <v>1203</v>
      </c>
      <c r="I472" s="759"/>
      <c r="J472" s="813"/>
    </row>
    <row r="473" spans="1:10" ht="36" x14ac:dyDescent="0.25">
      <c r="A473" s="3"/>
      <c r="B473" s="29"/>
      <c r="C473" s="3"/>
      <c r="D473" s="108"/>
      <c r="E473" s="108"/>
      <c r="F473" s="376" t="s">
        <v>565</v>
      </c>
      <c r="G473" s="183"/>
      <c r="H473" s="183"/>
      <c r="I473" s="759"/>
      <c r="J473" s="813"/>
    </row>
    <row r="474" spans="1:10" ht="54" x14ac:dyDescent="0.25">
      <c r="A474" s="3"/>
      <c r="B474" s="29"/>
      <c r="C474" s="3"/>
      <c r="D474" s="138">
        <v>10</v>
      </c>
      <c r="E474" s="138">
        <v>4.7699999999999996</v>
      </c>
      <c r="F474" s="363" t="s">
        <v>566</v>
      </c>
      <c r="G474" s="182">
        <v>57</v>
      </c>
      <c r="H474" s="182">
        <v>58</v>
      </c>
      <c r="I474" s="759"/>
      <c r="J474" s="813"/>
    </row>
    <row r="475" spans="1:10" ht="36.75" thickBot="1" x14ac:dyDescent="0.3">
      <c r="A475" s="4"/>
      <c r="B475" s="30"/>
      <c r="C475" s="4"/>
      <c r="D475" s="172"/>
      <c r="E475" s="172"/>
      <c r="F475" s="377" t="s">
        <v>567</v>
      </c>
      <c r="G475" s="4"/>
      <c r="H475" s="4"/>
      <c r="I475" s="760"/>
      <c r="J475" s="814"/>
    </row>
    <row r="476" spans="1:10" ht="18.75" x14ac:dyDescent="0.25">
      <c r="A476" s="2" t="s">
        <v>69</v>
      </c>
      <c r="B476" s="31" t="s">
        <v>154</v>
      </c>
      <c r="C476" s="2" t="s">
        <v>245</v>
      </c>
      <c r="D476" s="161">
        <v>1</v>
      </c>
      <c r="E476" s="298">
        <v>8.44</v>
      </c>
      <c r="F476" s="470" t="s">
        <v>290</v>
      </c>
      <c r="G476" s="553" t="s">
        <v>758</v>
      </c>
      <c r="H476" s="583" t="s">
        <v>1126</v>
      </c>
      <c r="I476" s="741">
        <f>SUM(E476:E481)</f>
        <v>67.78</v>
      </c>
      <c r="J476" s="812">
        <v>32</v>
      </c>
    </row>
    <row r="477" spans="1:10" ht="18" x14ac:dyDescent="0.25">
      <c r="A477" s="3"/>
      <c r="B477" s="29"/>
      <c r="C477" s="3"/>
      <c r="D477" s="87">
        <v>2</v>
      </c>
      <c r="E477" s="207">
        <v>17.25</v>
      </c>
      <c r="F477" s="365" t="s">
        <v>290</v>
      </c>
      <c r="G477" s="609" t="s">
        <v>914</v>
      </c>
      <c r="H477" s="88" t="s">
        <v>1204</v>
      </c>
      <c r="I477" s="759"/>
      <c r="J477" s="813"/>
    </row>
    <row r="478" spans="1:10" ht="54" x14ac:dyDescent="0.25">
      <c r="A478" s="3"/>
      <c r="B478" s="29"/>
      <c r="C478" s="3"/>
      <c r="D478" s="138">
        <v>3</v>
      </c>
      <c r="E478" s="250">
        <v>16.11</v>
      </c>
      <c r="F478" s="471" t="s">
        <v>568</v>
      </c>
      <c r="G478" s="182" t="s">
        <v>850</v>
      </c>
      <c r="H478" s="182" t="s">
        <v>1144</v>
      </c>
      <c r="I478" s="759"/>
      <c r="J478" s="813"/>
    </row>
    <row r="479" spans="1:10" ht="54" x14ac:dyDescent="0.25">
      <c r="A479" s="3"/>
      <c r="B479" s="29"/>
      <c r="C479" s="3"/>
      <c r="D479" s="108"/>
      <c r="E479" s="234"/>
      <c r="F479" s="472" t="s">
        <v>569</v>
      </c>
      <c r="G479" s="183"/>
      <c r="H479" s="183"/>
      <c r="I479" s="759"/>
      <c r="J479" s="813"/>
    </row>
    <row r="480" spans="1:10" ht="36" x14ac:dyDescent="0.25">
      <c r="A480" s="3"/>
      <c r="B480" s="29"/>
      <c r="C480" s="3"/>
      <c r="D480" s="87">
        <v>4</v>
      </c>
      <c r="E480" s="207">
        <v>13.1</v>
      </c>
      <c r="F480" s="376" t="s">
        <v>311</v>
      </c>
      <c r="G480" s="609" t="s">
        <v>915</v>
      </c>
      <c r="H480" s="88" t="s">
        <v>1165</v>
      </c>
      <c r="I480" s="759"/>
      <c r="J480" s="813"/>
    </row>
    <row r="481" spans="1:10" ht="36.75" thickBot="1" x14ac:dyDescent="0.3">
      <c r="A481" s="4"/>
      <c r="B481" s="30"/>
      <c r="C481" s="4"/>
      <c r="D481" s="114">
        <v>5</v>
      </c>
      <c r="E481" s="242">
        <v>12.88</v>
      </c>
      <c r="F481" s="429" t="s">
        <v>311</v>
      </c>
      <c r="G481" s="638" t="s">
        <v>869</v>
      </c>
      <c r="H481" s="117" t="s">
        <v>1205</v>
      </c>
      <c r="I481" s="760"/>
      <c r="J481" s="814"/>
    </row>
    <row r="482" spans="1:10" ht="162" x14ac:dyDescent="0.25">
      <c r="A482" s="5" t="s">
        <v>70</v>
      </c>
      <c r="B482" s="8" t="s">
        <v>145</v>
      </c>
      <c r="C482" s="8" t="s">
        <v>246</v>
      </c>
      <c r="D482" s="99">
        <v>1</v>
      </c>
      <c r="E482" s="259">
        <v>11.01</v>
      </c>
      <c r="F482" s="473" t="s">
        <v>570</v>
      </c>
      <c r="G482" s="543" t="s">
        <v>816</v>
      </c>
      <c r="H482" s="543" t="s">
        <v>1109</v>
      </c>
      <c r="I482" s="743">
        <f>+SUM(E482:E484)</f>
        <v>24.840000000000003</v>
      </c>
      <c r="J482" s="815">
        <v>14</v>
      </c>
    </row>
    <row r="483" spans="1:10" ht="180" x14ac:dyDescent="0.25">
      <c r="A483" s="6"/>
      <c r="B483" s="9"/>
      <c r="C483" s="9"/>
      <c r="D483" s="91">
        <v>2</v>
      </c>
      <c r="E483" s="222">
        <v>12.98</v>
      </c>
      <c r="F483" s="452" t="s">
        <v>571</v>
      </c>
      <c r="G483" s="92" t="s">
        <v>916</v>
      </c>
      <c r="H483" s="92" t="s">
        <v>1206</v>
      </c>
      <c r="I483" s="744"/>
      <c r="J483" s="830"/>
    </row>
    <row r="484" spans="1:10" ht="19.5" thickBot="1" x14ac:dyDescent="0.3">
      <c r="A484" s="7"/>
      <c r="B484" s="10"/>
      <c r="C484" s="10"/>
      <c r="D484" s="173">
        <v>3</v>
      </c>
      <c r="E484" s="299">
        <v>0.85</v>
      </c>
      <c r="F484" s="474" t="s">
        <v>283</v>
      </c>
      <c r="G484" s="639">
        <v>15</v>
      </c>
      <c r="H484" s="639">
        <v>16</v>
      </c>
      <c r="I484" s="745"/>
      <c r="J484" s="831"/>
    </row>
    <row r="485" spans="1:10" ht="36" x14ac:dyDescent="0.25">
      <c r="A485" s="5" t="s">
        <v>71</v>
      </c>
      <c r="B485" s="8" t="s">
        <v>155</v>
      </c>
      <c r="C485" s="31" t="s">
        <v>247</v>
      </c>
      <c r="D485" s="95">
        <v>1</v>
      </c>
      <c r="E485" s="215">
        <v>11.49</v>
      </c>
      <c r="F485" s="375" t="s">
        <v>572</v>
      </c>
      <c r="G485" s="5" t="s">
        <v>816</v>
      </c>
      <c r="H485" s="5" t="s">
        <v>1109</v>
      </c>
      <c r="I485" s="743">
        <f>SUM(E485:E491)</f>
        <v>53.41</v>
      </c>
      <c r="J485" s="815">
        <v>26</v>
      </c>
    </row>
    <row r="486" spans="1:10" ht="36" x14ac:dyDescent="0.25">
      <c r="A486" s="6"/>
      <c r="B486" s="9"/>
      <c r="C486" s="29"/>
      <c r="D486" s="96"/>
      <c r="E486" s="216"/>
      <c r="F486" s="380" t="s">
        <v>573</v>
      </c>
      <c r="G486" s="530"/>
      <c r="H486" s="530"/>
      <c r="I486" s="744"/>
      <c r="J486" s="830"/>
    </row>
    <row r="487" spans="1:10" ht="18" x14ac:dyDescent="0.25">
      <c r="A487" s="6"/>
      <c r="B487" s="9"/>
      <c r="C487" s="29"/>
      <c r="D487" s="103">
        <v>2</v>
      </c>
      <c r="E487" s="271">
        <v>4.7300000000000004</v>
      </c>
      <c r="F487" s="383" t="s">
        <v>326</v>
      </c>
      <c r="G487" s="640">
        <v>7</v>
      </c>
      <c r="H487" s="538">
        <v>8</v>
      </c>
      <c r="I487" s="744"/>
      <c r="J487" s="830"/>
    </row>
    <row r="488" spans="1:10" ht="54" x14ac:dyDescent="0.25">
      <c r="A488" s="6"/>
      <c r="B488" s="9"/>
      <c r="C488" s="29"/>
      <c r="D488" s="97">
        <v>3</v>
      </c>
      <c r="E488" s="217">
        <v>24.91</v>
      </c>
      <c r="F488" s="382" t="s">
        <v>574</v>
      </c>
      <c r="G488" s="160" t="s">
        <v>917</v>
      </c>
      <c r="H488" s="160" t="s">
        <v>1207</v>
      </c>
      <c r="I488" s="744"/>
      <c r="J488" s="830"/>
    </row>
    <row r="489" spans="1:10" ht="54" x14ac:dyDescent="0.25">
      <c r="A489" s="6"/>
      <c r="B489" s="9"/>
      <c r="C489" s="29"/>
      <c r="D489" s="96"/>
      <c r="E489" s="216"/>
      <c r="F489" s="380" t="s">
        <v>575</v>
      </c>
      <c r="G489" s="530"/>
      <c r="H489" s="530"/>
      <c r="I489" s="744"/>
      <c r="J489" s="830"/>
    </row>
    <row r="490" spans="1:10" ht="18" x14ac:dyDescent="0.25">
      <c r="A490" s="6"/>
      <c r="B490" s="9"/>
      <c r="C490" s="29"/>
      <c r="D490" s="91">
        <v>4</v>
      </c>
      <c r="E490" s="211">
        <v>6.26</v>
      </c>
      <c r="F490" s="380" t="s">
        <v>576</v>
      </c>
      <c r="G490" s="619" t="s">
        <v>918</v>
      </c>
      <c r="H490" s="92" t="s">
        <v>1208</v>
      </c>
      <c r="I490" s="744"/>
      <c r="J490" s="830"/>
    </row>
    <row r="491" spans="1:10" ht="18.75" thickBot="1" x14ac:dyDescent="0.3">
      <c r="A491" s="7"/>
      <c r="B491" s="10"/>
      <c r="C491" s="30"/>
      <c r="D491" s="98">
        <v>5</v>
      </c>
      <c r="E491" s="246">
        <v>6.02</v>
      </c>
      <c r="F491" s="394" t="s">
        <v>290</v>
      </c>
      <c r="G491" s="618" t="s">
        <v>745</v>
      </c>
      <c r="H491" s="94" t="s">
        <v>1039</v>
      </c>
      <c r="I491" s="745"/>
      <c r="J491" s="831"/>
    </row>
    <row r="492" spans="1:10" ht="18" x14ac:dyDescent="0.25">
      <c r="A492" s="5" t="s">
        <v>72</v>
      </c>
      <c r="B492" s="8" t="s">
        <v>155</v>
      </c>
      <c r="C492" s="5" t="s">
        <v>248</v>
      </c>
      <c r="D492" s="99">
        <v>1</v>
      </c>
      <c r="E492" s="241">
        <v>10.87</v>
      </c>
      <c r="F492" s="385" t="s">
        <v>284</v>
      </c>
      <c r="G492" s="641">
        <v>38412</v>
      </c>
      <c r="H492" s="717" t="s">
        <v>1209</v>
      </c>
      <c r="I492" s="743">
        <f>SUM(E492:E495)</f>
        <v>27.11</v>
      </c>
      <c r="J492" s="815">
        <v>16</v>
      </c>
    </row>
    <row r="493" spans="1:10" ht="90" x14ac:dyDescent="0.25">
      <c r="A493" s="6"/>
      <c r="B493" s="9"/>
      <c r="C493" s="6"/>
      <c r="D493" s="103">
        <v>2</v>
      </c>
      <c r="E493" s="270">
        <v>6.02</v>
      </c>
      <c r="F493" s="380" t="s">
        <v>577</v>
      </c>
      <c r="G493" s="555" t="s">
        <v>824</v>
      </c>
      <c r="H493" s="555" t="s">
        <v>1118</v>
      </c>
      <c r="I493" s="744"/>
      <c r="J493" s="830"/>
    </row>
    <row r="494" spans="1:10" ht="18" x14ac:dyDescent="0.25">
      <c r="A494" s="6"/>
      <c r="B494" s="9"/>
      <c r="C494" s="6"/>
      <c r="D494" s="91">
        <v>3</v>
      </c>
      <c r="E494" s="211">
        <v>6.06</v>
      </c>
      <c r="F494" s="458" t="s">
        <v>283</v>
      </c>
      <c r="G494" s="564" t="s">
        <v>733</v>
      </c>
      <c r="H494" s="697" t="s">
        <v>1028</v>
      </c>
      <c r="I494" s="744"/>
      <c r="J494" s="830"/>
    </row>
    <row r="495" spans="1:10" ht="18.75" thickBot="1" x14ac:dyDescent="0.3">
      <c r="A495" s="7"/>
      <c r="B495" s="10"/>
      <c r="C495" s="7"/>
      <c r="D495" s="98">
        <v>4</v>
      </c>
      <c r="E495" s="246">
        <v>4.16</v>
      </c>
      <c r="F495" s="475" t="s">
        <v>284</v>
      </c>
      <c r="G495" s="529">
        <v>15</v>
      </c>
      <c r="H495" s="594">
        <v>16</v>
      </c>
      <c r="I495" s="745"/>
      <c r="J495" s="831"/>
    </row>
    <row r="496" spans="1:10" ht="18" x14ac:dyDescent="0.25">
      <c r="A496" s="5" t="s">
        <v>73</v>
      </c>
      <c r="B496" s="58" t="s">
        <v>145</v>
      </c>
      <c r="C496" s="32" t="s">
        <v>249</v>
      </c>
      <c r="D496" s="99">
        <v>1</v>
      </c>
      <c r="E496" s="241">
        <v>23.74</v>
      </c>
      <c r="F496" s="385" t="s">
        <v>290</v>
      </c>
      <c r="G496" s="642" t="s">
        <v>756</v>
      </c>
      <c r="H496" s="717" t="s">
        <v>1161</v>
      </c>
      <c r="I496" s="787">
        <f>SUM(E496:E506)-E504</f>
        <v>111.96</v>
      </c>
      <c r="J496" s="815">
        <v>50</v>
      </c>
    </row>
    <row r="497" spans="1:10" ht="18" x14ac:dyDescent="0.25">
      <c r="A497" s="6"/>
      <c r="B497" s="59"/>
      <c r="C497" s="33"/>
      <c r="D497" s="91">
        <v>2</v>
      </c>
      <c r="E497" s="211">
        <v>19.649999999999999</v>
      </c>
      <c r="F497" s="382" t="s">
        <v>284</v>
      </c>
      <c r="G497" s="619" t="s">
        <v>886</v>
      </c>
      <c r="H497" s="92" t="s">
        <v>1045</v>
      </c>
      <c r="I497" s="788"/>
      <c r="J497" s="830"/>
    </row>
    <row r="498" spans="1:10" ht="36" x14ac:dyDescent="0.25">
      <c r="A498" s="6"/>
      <c r="B498" s="59"/>
      <c r="C498" s="33"/>
      <c r="D498" s="97">
        <v>3</v>
      </c>
      <c r="E498" s="217">
        <v>11.6</v>
      </c>
      <c r="F498" s="382" t="s">
        <v>578</v>
      </c>
      <c r="G498" s="643" t="s">
        <v>919</v>
      </c>
      <c r="H498" s="160" t="s">
        <v>1210</v>
      </c>
      <c r="I498" s="788"/>
      <c r="J498" s="830"/>
    </row>
    <row r="499" spans="1:10" ht="36" x14ac:dyDescent="0.25">
      <c r="A499" s="6"/>
      <c r="B499" s="59"/>
      <c r="C499" s="33"/>
      <c r="D499" s="96"/>
      <c r="E499" s="216"/>
      <c r="F499" s="380" t="s">
        <v>579</v>
      </c>
      <c r="G499" s="644"/>
      <c r="H499" s="530"/>
      <c r="I499" s="788"/>
      <c r="J499" s="830"/>
    </row>
    <row r="500" spans="1:10" ht="54" x14ac:dyDescent="0.25">
      <c r="A500" s="6"/>
      <c r="B500" s="59"/>
      <c r="C500" s="33"/>
      <c r="D500" s="97">
        <v>4</v>
      </c>
      <c r="E500" s="278">
        <v>23.31</v>
      </c>
      <c r="F500" s="383" t="s">
        <v>580</v>
      </c>
      <c r="G500" s="643" t="s">
        <v>754</v>
      </c>
      <c r="H500" s="160" t="s">
        <v>1048</v>
      </c>
      <c r="I500" s="788"/>
      <c r="J500" s="830"/>
    </row>
    <row r="501" spans="1:10" ht="36" x14ac:dyDescent="0.25">
      <c r="A501" s="6"/>
      <c r="B501" s="59"/>
      <c r="C501" s="33"/>
      <c r="D501" s="96"/>
      <c r="E501" s="300"/>
      <c r="F501" s="380" t="s">
        <v>581</v>
      </c>
      <c r="G501" s="644"/>
      <c r="H501" s="530"/>
      <c r="I501" s="788"/>
      <c r="J501" s="830"/>
    </row>
    <row r="502" spans="1:10" ht="18" x14ac:dyDescent="0.25">
      <c r="A502" s="6"/>
      <c r="B502" s="59"/>
      <c r="C502" s="33"/>
      <c r="D502" s="91">
        <v>5</v>
      </c>
      <c r="E502" s="211">
        <v>13.06</v>
      </c>
      <c r="F502" s="380" t="s">
        <v>284</v>
      </c>
      <c r="G502" s="619" t="s">
        <v>920</v>
      </c>
      <c r="H502" s="92" t="s">
        <v>1211</v>
      </c>
      <c r="I502" s="788"/>
      <c r="J502" s="830"/>
    </row>
    <row r="503" spans="1:10" ht="18" x14ac:dyDescent="0.25">
      <c r="A503" s="6"/>
      <c r="B503" s="59"/>
      <c r="C503" s="33"/>
      <c r="D503" s="91">
        <v>6</v>
      </c>
      <c r="E503" s="211">
        <v>3.78</v>
      </c>
      <c r="F503" s="381" t="s">
        <v>284</v>
      </c>
      <c r="G503" s="619">
        <v>41</v>
      </c>
      <c r="H503" s="92">
        <v>42</v>
      </c>
      <c r="I503" s="788"/>
      <c r="J503" s="830"/>
    </row>
    <row r="504" spans="1:10" ht="36" x14ac:dyDescent="0.25">
      <c r="A504" s="6"/>
      <c r="B504" s="59"/>
      <c r="C504" s="33"/>
      <c r="D504" s="174">
        <v>7</v>
      </c>
      <c r="E504" s="211">
        <v>9.58</v>
      </c>
      <c r="F504" s="382" t="s">
        <v>582</v>
      </c>
      <c r="G504" s="619" t="s">
        <v>921</v>
      </c>
      <c r="H504" s="92" t="s">
        <v>1212</v>
      </c>
      <c r="I504" s="788"/>
      <c r="J504" s="830"/>
    </row>
    <row r="505" spans="1:10" ht="18" x14ac:dyDescent="0.25">
      <c r="A505" s="6"/>
      <c r="B505" s="59"/>
      <c r="C505" s="33"/>
      <c r="D505" s="97">
        <v>8</v>
      </c>
      <c r="E505" s="217">
        <v>16.82</v>
      </c>
      <c r="F505" s="476" t="s">
        <v>583</v>
      </c>
      <c r="G505" s="643" t="s">
        <v>922</v>
      </c>
      <c r="H505" s="160" t="s">
        <v>1213</v>
      </c>
      <c r="I505" s="788"/>
      <c r="J505" s="830"/>
    </row>
    <row r="506" spans="1:10" ht="72.75" thickBot="1" x14ac:dyDescent="0.3">
      <c r="A506" s="7"/>
      <c r="B506" s="60"/>
      <c r="C506" s="34"/>
      <c r="D506" s="100"/>
      <c r="E506" s="220"/>
      <c r="F506" s="384" t="s">
        <v>584</v>
      </c>
      <c r="G506" s="645"/>
      <c r="H506" s="7"/>
      <c r="I506" s="789"/>
      <c r="J506" s="831"/>
    </row>
    <row r="507" spans="1:10" ht="36" x14ac:dyDescent="0.25">
      <c r="A507" s="5" t="s">
        <v>74</v>
      </c>
      <c r="B507" s="8" t="s">
        <v>156</v>
      </c>
      <c r="C507" s="31" t="s">
        <v>250</v>
      </c>
      <c r="D507" s="95">
        <v>1</v>
      </c>
      <c r="E507" s="215">
        <v>19.38</v>
      </c>
      <c r="F507" s="375" t="s">
        <v>585</v>
      </c>
      <c r="G507" s="596" t="s">
        <v>724</v>
      </c>
      <c r="H507" s="596" t="s">
        <v>1019</v>
      </c>
      <c r="I507" s="743">
        <f>SUM(E507:E513)</f>
        <v>108.16999999999999</v>
      </c>
      <c r="J507" s="815">
        <v>48</v>
      </c>
    </row>
    <row r="508" spans="1:10" ht="54" x14ac:dyDescent="0.25">
      <c r="A508" s="6"/>
      <c r="B508" s="9"/>
      <c r="C508" s="29"/>
      <c r="D508" s="96"/>
      <c r="E508" s="216"/>
      <c r="F508" s="380" t="s">
        <v>586</v>
      </c>
      <c r="G508" s="597"/>
      <c r="H508" s="597"/>
      <c r="I508" s="744"/>
      <c r="J508" s="830"/>
    </row>
    <row r="509" spans="1:10" ht="18" x14ac:dyDescent="0.25">
      <c r="A509" s="6"/>
      <c r="B509" s="9"/>
      <c r="C509" s="29"/>
      <c r="D509" s="103">
        <v>2</v>
      </c>
      <c r="E509" s="270">
        <v>16.29</v>
      </c>
      <c r="F509" s="381" t="s">
        <v>283</v>
      </c>
      <c r="G509" s="646" t="s">
        <v>923</v>
      </c>
      <c r="H509" s="718" t="s">
        <v>1214</v>
      </c>
      <c r="I509" s="744"/>
      <c r="J509" s="830"/>
    </row>
    <row r="510" spans="1:10" ht="37.5" x14ac:dyDescent="0.25">
      <c r="A510" s="6"/>
      <c r="B510" s="9"/>
      <c r="C510" s="29"/>
      <c r="D510" s="175">
        <v>3</v>
      </c>
      <c r="E510" s="301">
        <v>34</v>
      </c>
      <c r="F510" s="477" t="s">
        <v>284</v>
      </c>
      <c r="G510" s="647" t="s">
        <v>924</v>
      </c>
      <c r="H510" s="719" t="s">
        <v>1215</v>
      </c>
      <c r="I510" s="744"/>
      <c r="J510" s="830"/>
    </row>
    <row r="511" spans="1:10" ht="36" x14ac:dyDescent="0.25">
      <c r="A511" s="6"/>
      <c r="B511" s="9"/>
      <c r="C511" s="29"/>
      <c r="D511" s="103">
        <v>4</v>
      </c>
      <c r="E511" s="270">
        <v>9.8000000000000007</v>
      </c>
      <c r="F511" s="381" t="s">
        <v>587</v>
      </c>
      <c r="G511" s="574" t="s">
        <v>728</v>
      </c>
      <c r="H511" s="544" t="s">
        <v>1216</v>
      </c>
      <c r="I511" s="744"/>
      <c r="J511" s="830"/>
    </row>
    <row r="512" spans="1:10" ht="54" x14ac:dyDescent="0.25">
      <c r="A512" s="6"/>
      <c r="B512" s="9"/>
      <c r="C512" s="29"/>
      <c r="D512" s="103">
        <v>5</v>
      </c>
      <c r="E512" s="270">
        <v>11.54</v>
      </c>
      <c r="F512" s="381" t="s">
        <v>588</v>
      </c>
      <c r="G512" s="593" t="s">
        <v>925</v>
      </c>
      <c r="H512" s="555" t="s">
        <v>1211</v>
      </c>
      <c r="I512" s="744"/>
      <c r="J512" s="830"/>
    </row>
    <row r="513" spans="1:10" ht="18.75" thickBot="1" x14ac:dyDescent="0.3">
      <c r="A513" s="7"/>
      <c r="B513" s="10"/>
      <c r="C513" s="30"/>
      <c r="D513" s="98">
        <v>6</v>
      </c>
      <c r="E513" s="218">
        <v>17.16</v>
      </c>
      <c r="F513" s="394" t="s">
        <v>292</v>
      </c>
      <c r="G513" s="529" t="s">
        <v>926</v>
      </c>
      <c r="H513" s="594" t="s">
        <v>1217</v>
      </c>
      <c r="I513" s="745"/>
      <c r="J513" s="831"/>
    </row>
    <row r="514" spans="1:10" ht="18" x14ac:dyDescent="0.25">
      <c r="A514" s="5" t="s">
        <v>75</v>
      </c>
      <c r="B514" s="58" t="s">
        <v>157</v>
      </c>
      <c r="C514" s="32" t="s">
        <v>251</v>
      </c>
      <c r="D514" s="115">
        <v>1</v>
      </c>
      <c r="E514" s="243">
        <v>11.54</v>
      </c>
      <c r="F514" s="428" t="s">
        <v>290</v>
      </c>
      <c r="G514" s="553" t="s">
        <v>816</v>
      </c>
      <c r="H514" s="583" t="s">
        <v>1109</v>
      </c>
      <c r="I514" s="773">
        <f>SUM(E514:E515)</f>
        <v>19.670000000000002</v>
      </c>
      <c r="J514" s="812">
        <v>10</v>
      </c>
    </row>
    <row r="515" spans="1:10" ht="18.75" thickBot="1" x14ac:dyDescent="0.3">
      <c r="A515" s="7"/>
      <c r="B515" s="60"/>
      <c r="C515" s="34"/>
      <c r="D515" s="114">
        <v>2</v>
      </c>
      <c r="E515" s="242">
        <v>8.1300000000000008</v>
      </c>
      <c r="F515" s="429" t="s">
        <v>284</v>
      </c>
      <c r="G515" s="552" t="s">
        <v>824</v>
      </c>
      <c r="H515" s="584" t="s">
        <v>1118</v>
      </c>
      <c r="I515" s="790"/>
      <c r="J515" s="814"/>
    </row>
    <row r="516" spans="1:10" ht="108" x14ac:dyDescent="0.25">
      <c r="A516" s="32" t="s">
        <v>76</v>
      </c>
      <c r="B516" s="31" t="s">
        <v>158</v>
      </c>
      <c r="C516" s="31" t="s">
        <v>252</v>
      </c>
      <c r="D516" s="176">
        <v>1</v>
      </c>
      <c r="E516" s="302">
        <v>6.43</v>
      </c>
      <c r="F516" s="447" t="s">
        <v>589</v>
      </c>
      <c r="G516" s="553" t="s">
        <v>774</v>
      </c>
      <c r="H516" s="583" t="s">
        <v>1126</v>
      </c>
      <c r="I516" s="659">
        <f>SUM(E516:E518)</f>
        <v>11.69</v>
      </c>
      <c r="J516" s="31">
        <v>8</v>
      </c>
    </row>
    <row r="517" spans="1:10" ht="18" x14ac:dyDescent="0.25">
      <c r="A517" s="33"/>
      <c r="B517" s="29"/>
      <c r="C517" s="29"/>
      <c r="D517" s="177">
        <v>2</v>
      </c>
      <c r="E517" s="303">
        <v>3.18</v>
      </c>
      <c r="F517" s="468" t="s">
        <v>590</v>
      </c>
      <c r="G517" s="648" t="s">
        <v>927</v>
      </c>
      <c r="H517" s="545" t="s">
        <v>1218</v>
      </c>
      <c r="I517" s="311"/>
      <c r="J517" s="29"/>
    </row>
    <row r="518" spans="1:10" ht="18" x14ac:dyDescent="0.25">
      <c r="A518" s="33"/>
      <c r="B518" s="29"/>
      <c r="C518" s="29"/>
      <c r="D518" s="177">
        <v>3</v>
      </c>
      <c r="E518" s="304">
        <v>2.08</v>
      </c>
      <c r="F518" s="468" t="s">
        <v>591</v>
      </c>
      <c r="G518" s="648" t="s">
        <v>928</v>
      </c>
      <c r="H518" s="523" t="s">
        <v>1219</v>
      </c>
      <c r="I518" s="311"/>
      <c r="J518" s="29"/>
    </row>
    <row r="519" spans="1:10" ht="19.5" thickBot="1" x14ac:dyDescent="0.3">
      <c r="A519" s="34"/>
      <c r="B519" s="30"/>
      <c r="C519" s="30"/>
      <c r="D519" s="178">
        <v>4</v>
      </c>
      <c r="E519" s="305"/>
      <c r="F519" s="478" t="s">
        <v>592</v>
      </c>
      <c r="G519" s="649" t="s">
        <v>929</v>
      </c>
      <c r="H519" s="720" t="s">
        <v>1220</v>
      </c>
      <c r="I519" s="30"/>
      <c r="J519" s="30"/>
    </row>
    <row r="520" spans="1:10" ht="54.75" thickBot="1" x14ac:dyDescent="0.3">
      <c r="A520" s="2" t="s">
        <v>77</v>
      </c>
      <c r="B520" s="31" t="s">
        <v>109</v>
      </c>
      <c r="C520" s="31" t="s">
        <v>253</v>
      </c>
      <c r="D520" s="106">
        <v>1</v>
      </c>
      <c r="E520" s="232">
        <v>12.49</v>
      </c>
      <c r="F520" s="479" t="s">
        <v>593</v>
      </c>
      <c r="G520" s="650" t="s">
        <v>816</v>
      </c>
      <c r="H520" s="650" t="s">
        <v>1184</v>
      </c>
      <c r="I520" s="659">
        <f>SUM(E520:E525)</f>
        <v>43.830000000000005</v>
      </c>
      <c r="J520" s="836">
        <v>22</v>
      </c>
    </row>
    <row r="521" spans="1:10" ht="54.75" thickBot="1" x14ac:dyDescent="0.3">
      <c r="A521" s="3"/>
      <c r="B521" s="29"/>
      <c r="C521" s="29"/>
      <c r="D521" s="107"/>
      <c r="E521" s="233"/>
      <c r="F521" s="480" t="s">
        <v>594</v>
      </c>
      <c r="G521" s="651"/>
      <c r="H521" s="650"/>
      <c r="I521" s="659"/>
      <c r="J521" s="837"/>
    </row>
    <row r="522" spans="1:10" ht="72.75" thickBot="1" x14ac:dyDescent="0.3">
      <c r="A522" s="3"/>
      <c r="B522" s="29"/>
      <c r="C522" s="29"/>
      <c r="D522" s="108"/>
      <c r="E522" s="234"/>
      <c r="F522" s="389" t="s">
        <v>595</v>
      </c>
      <c r="G522" s="294"/>
      <c r="H522" s="650"/>
      <c r="I522" s="659"/>
      <c r="J522" s="837"/>
    </row>
    <row r="523" spans="1:10" ht="18.75" thickBot="1" x14ac:dyDescent="0.3">
      <c r="A523" s="3"/>
      <c r="B523" s="29"/>
      <c r="C523" s="29"/>
      <c r="D523" s="87">
        <v>2</v>
      </c>
      <c r="E523" s="207">
        <v>15.93</v>
      </c>
      <c r="F523" s="466" t="s">
        <v>290</v>
      </c>
      <c r="G523" s="554" t="s">
        <v>893</v>
      </c>
      <c r="H523" s="523" t="s">
        <v>1221</v>
      </c>
      <c r="I523" s="659"/>
      <c r="J523" s="837"/>
    </row>
    <row r="524" spans="1:10" ht="36.75" thickBot="1" x14ac:dyDescent="0.3">
      <c r="A524" s="3"/>
      <c r="B524" s="29"/>
      <c r="C524" s="29"/>
      <c r="D524" s="87">
        <v>3</v>
      </c>
      <c r="E524" s="207">
        <v>9.6</v>
      </c>
      <c r="F524" s="366" t="s">
        <v>596</v>
      </c>
      <c r="G524" s="554" t="s">
        <v>878</v>
      </c>
      <c r="H524" s="523" t="s">
        <v>1117</v>
      </c>
      <c r="I524" s="659"/>
      <c r="J524" s="837"/>
    </row>
    <row r="525" spans="1:10" ht="54.75" thickBot="1" x14ac:dyDescent="0.3">
      <c r="A525" s="4"/>
      <c r="B525" s="30"/>
      <c r="C525" s="30"/>
      <c r="D525" s="114">
        <v>4</v>
      </c>
      <c r="E525" s="242">
        <v>5.81</v>
      </c>
      <c r="F525" s="481" t="s">
        <v>597</v>
      </c>
      <c r="G525" s="652" t="s">
        <v>930</v>
      </c>
      <c r="H525" s="119" t="s">
        <v>1222</v>
      </c>
      <c r="I525" s="791"/>
      <c r="J525" s="838"/>
    </row>
    <row r="526" spans="1:10" ht="18.75" thickBot="1" x14ac:dyDescent="0.3">
      <c r="A526" s="2" t="s">
        <v>78</v>
      </c>
      <c r="B526" s="31" t="s">
        <v>109</v>
      </c>
      <c r="C526" s="31" t="s">
        <v>254</v>
      </c>
      <c r="D526" s="115">
        <v>1</v>
      </c>
      <c r="E526" s="306">
        <v>11.21</v>
      </c>
      <c r="F526" s="447" t="s">
        <v>283</v>
      </c>
      <c r="G526" s="553" t="s">
        <v>816</v>
      </c>
      <c r="H526" s="583" t="s">
        <v>1109</v>
      </c>
      <c r="I526" s="650">
        <f>SUM(E526:E535)-E528-E529-E530</f>
        <v>48.56</v>
      </c>
      <c r="J526" s="812">
        <v>24</v>
      </c>
    </row>
    <row r="527" spans="1:10" ht="18.75" thickBot="1" x14ac:dyDescent="0.3">
      <c r="A527" s="3"/>
      <c r="B527" s="31"/>
      <c r="C527" s="29"/>
      <c r="D527" s="179">
        <v>2</v>
      </c>
      <c r="E527" s="307">
        <v>8.8000000000000007</v>
      </c>
      <c r="F527" s="389" t="s">
        <v>283</v>
      </c>
      <c r="G527" s="648" t="s">
        <v>824</v>
      </c>
      <c r="H527" s="545" t="s">
        <v>1118</v>
      </c>
      <c r="I527" s="650"/>
      <c r="J527" s="813"/>
    </row>
    <row r="528" spans="1:10" ht="75.75" thickBot="1" x14ac:dyDescent="0.3">
      <c r="A528" s="3"/>
      <c r="B528" s="31"/>
      <c r="C528" s="29"/>
      <c r="D528" s="180">
        <v>3</v>
      </c>
      <c r="E528" s="308">
        <v>3.4</v>
      </c>
      <c r="F528" s="482" t="s">
        <v>598</v>
      </c>
      <c r="G528" s="653"/>
      <c r="H528" s="721"/>
      <c r="I528" s="650"/>
      <c r="J528" s="813"/>
    </row>
    <row r="529" spans="1:10" ht="113.25" thickBot="1" x14ac:dyDescent="0.3">
      <c r="A529" s="3"/>
      <c r="B529" s="31"/>
      <c r="C529" s="29"/>
      <c r="D529" s="181">
        <v>4</v>
      </c>
      <c r="E529" s="309">
        <v>10.08</v>
      </c>
      <c r="F529" s="483" t="s">
        <v>599</v>
      </c>
      <c r="G529" s="654" t="s">
        <v>931</v>
      </c>
      <c r="H529" s="722" t="s">
        <v>1223</v>
      </c>
      <c r="I529" s="650"/>
      <c r="J529" s="813"/>
    </row>
    <row r="530" spans="1:10" ht="94.5" thickBot="1" x14ac:dyDescent="0.3">
      <c r="A530" s="3"/>
      <c r="B530" s="31"/>
      <c r="C530" s="29"/>
      <c r="D530" s="180">
        <v>5</v>
      </c>
      <c r="E530" s="308">
        <v>1.1299999999999999</v>
      </c>
      <c r="F530" s="482" t="s">
        <v>600</v>
      </c>
      <c r="G530" s="653" t="s">
        <v>932</v>
      </c>
      <c r="H530" s="721" t="s">
        <v>1224</v>
      </c>
      <c r="I530" s="650"/>
      <c r="J530" s="813"/>
    </row>
    <row r="531" spans="1:10" ht="54.75" thickBot="1" x14ac:dyDescent="0.3">
      <c r="A531" s="3"/>
      <c r="B531" s="31"/>
      <c r="C531" s="29"/>
      <c r="D531" s="182">
        <v>6</v>
      </c>
      <c r="E531" s="310">
        <v>12.47</v>
      </c>
      <c r="F531" s="366" t="s">
        <v>601</v>
      </c>
      <c r="G531" s="570" t="s">
        <v>726</v>
      </c>
      <c r="H531" s="570" t="s">
        <v>1225</v>
      </c>
      <c r="I531" s="650"/>
      <c r="J531" s="813"/>
    </row>
    <row r="532" spans="1:10" ht="126.75" thickBot="1" x14ac:dyDescent="0.3">
      <c r="A532" s="3"/>
      <c r="B532" s="31"/>
      <c r="C532" s="29"/>
      <c r="D532" s="3"/>
      <c r="E532" s="311"/>
      <c r="F532" s="366" t="s">
        <v>602</v>
      </c>
      <c r="G532" s="572"/>
      <c r="H532" s="572"/>
      <c r="I532" s="650"/>
      <c r="J532" s="813"/>
    </row>
    <row r="533" spans="1:10" ht="54.75" thickBot="1" x14ac:dyDescent="0.3">
      <c r="A533" s="3"/>
      <c r="B533" s="31"/>
      <c r="C533" s="29"/>
      <c r="D533" s="183"/>
      <c r="E533" s="312"/>
      <c r="F533" s="366" t="s">
        <v>603</v>
      </c>
      <c r="G533" s="573"/>
      <c r="H533" s="573"/>
      <c r="I533" s="650"/>
      <c r="J533" s="813"/>
    </row>
    <row r="534" spans="1:10" ht="18.75" thickBot="1" x14ac:dyDescent="0.3">
      <c r="A534" s="3"/>
      <c r="B534" s="31"/>
      <c r="C534" s="29"/>
      <c r="D534" s="87">
        <v>7</v>
      </c>
      <c r="E534" s="313">
        <v>9.9600000000000009</v>
      </c>
      <c r="F534" s="366" t="s">
        <v>284</v>
      </c>
      <c r="G534" s="554" t="s">
        <v>868</v>
      </c>
      <c r="H534" s="523" t="s">
        <v>1105</v>
      </c>
      <c r="I534" s="650"/>
      <c r="J534" s="813"/>
    </row>
    <row r="535" spans="1:10" ht="18.75" thickBot="1" x14ac:dyDescent="0.3">
      <c r="A535" s="4"/>
      <c r="B535" s="61"/>
      <c r="C535" s="30"/>
      <c r="D535" s="104">
        <v>8</v>
      </c>
      <c r="E535" s="314">
        <v>6.12</v>
      </c>
      <c r="F535" s="390" t="s">
        <v>284</v>
      </c>
      <c r="G535" s="655" t="s">
        <v>933</v>
      </c>
      <c r="H535" s="546" t="s">
        <v>1226</v>
      </c>
      <c r="I535" s="748"/>
      <c r="J535" s="814"/>
    </row>
    <row r="536" spans="1:10" ht="18" x14ac:dyDescent="0.25">
      <c r="A536" s="5" t="s">
        <v>79</v>
      </c>
      <c r="B536" s="8" t="s">
        <v>159</v>
      </c>
      <c r="C536" s="8" t="s">
        <v>255</v>
      </c>
      <c r="D536" s="99">
        <v>1</v>
      </c>
      <c r="E536" s="315">
        <v>17.57</v>
      </c>
      <c r="F536" s="378" t="s">
        <v>284</v>
      </c>
      <c r="G536" s="531" t="s">
        <v>934</v>
      </c>
      <c r="H536" s="567" t="s">
        <v>1227</v>
      </c>
      <c r="I536" s="596">
        <f>SUM(E536:E540)</f>
        <v>57.76</v>
      </c>
      <c r="J536" s="815">
        <v>28</v>
      </c>
    </row>
    <row r="537" spans="1:10" ht="54" x14ac:dyDescent="0.25">
      <c r="A537" s="6"/>
      <c r="B537" s="9"/>
      <c r="C537" s="9"/>
      <c r="D537" s="97">
        <v>2</v>
      </c>
      <c r="E537" s="316">
        <v>16.07</v>
      </c>
      <c r="F537" s="392" t="s">
        <v>604</v>
      </c>
      <c r="G537" s="532" t="s">
        <v>725</v>
      </c>
      <c r="H537" s="532" t="s">
        <v>1020</v>
      </c>
      <c r="I537" s="710"/>
      <c r="J537" s="830"/>
    </row>
    <row r="538" spans="1:10" ht="72" x14ac:dyDescent="0.25">
      <c r="A538" s="6"/>
      <c r="B538" s="9"/>
      <c r="C538" s="9"/>
      <c r="D538" s="96"/>
      <c r="E538" s="317"/>
      <c r="F538" s="391" t="s">
        <v>605</v>
      </c>
      <c r="G538" s="533"/>
      <c r="H538" s="533"/>
      <c r="I538" s="710"/>
      <c r="J538" s="830"/>
    </row>
    <row r="539" spans="1:10" ht="18" x14ac:dyDescent="0.25">
      <c r="A539" s="6"/>
      <c r="B539" s="9"/>
      <c r="C539" s="9"/>
      <c r="D539" s="91">
        <v>3</v>
      </c>
      <c r="E539" s="318">
        <v>20.82</v>
      </c>
      <c r="F539" s="391" t="s">
        <v>284</v>
      </c>
      <c r="G539" s="527" t="s">
        <v>935</v>
      </c>
      <c r="H539" s="537" t="s">
        <v>1228</v>
      </c>
      <c r="I539" s="710"/>
      <c r="J539" s="830"/>
    </row>
    <row r="540" spans="1:10" ht="18.75" thickBot="1" x14ac:dyDescent="0.3">
      <c r="A540" s="7"/>
      <c r="B540" s="10"/>
      <c r="C540" s="10"/>
      <c r="D540" s="98">
        <v>4</v>
      </c>
      <c r="E540" s="319">
        <v>3.3</v>
      </c>
      <c r="F540" s="370" t="s">
        <v>284</v>
      </c>
      <c r="G540" s="529">
        <v>27</v>
      </c>
      <c r="H540" s="594">
        <v>28</v>
      </c>
      <c r="I540" s="746"/>
      <c r="J540" s="831"/>
    </row>
    <row r="541" spans="1:10" ht="18.75" thickBot="1" x14ac:dyDescent="0.3">
      <c r="A541" s="2" t="s">
        <v>80</v>
      </c>
      <c r="B541" s="31" t="s">
        <v>160</v>
      </c>
      <c r="C541" s="31" t="s">
        <v>256</v>
      </c>
      <c r="D541" s="82">
        <v>1</v>
      </c>
      <c r="E541" s="320">
        <v>21.06</v>
      </c>
      <c r="F541" s="447" t="s">
        <v>290</v>
      </c>
      <c r="G541" s="553" t="s">
        <v>756</v>
      </c>
      <c r="H541" s="583" t="s">
        <v>1161</v>
      </c>
      <c r="I541" s="792">
        <f>SUM(E541:E554)</f>
        <v>233.74999999999997</v>
      </c>
      <c r="J541" s="812">
        <v>102</v>
      </c>
    </row>
    <row r="542" spans="1:10" ht="72.75" thickBot="1" x14ac:dyDescent="0.3">
      <c r="A542" s="2"/>
      <c r="B542" s="29"/>
      <c r="C542" s="29"/>
      <c r="D542" s="83">
        <v>2</v>
      </c>
      <c r="E542" s="321">
        <v>22.48</v>
      </c>
      <c r="F542" s="366" t="s">
        <v>606</v>
      </c>
      <c r="G542" s="554" t="s">
        <v>792</v>
      </c>
      <c r="H542" s="523" t="s">
        <v>1229</v>
      </c>
      <c r="I542" s="792"/>
      <c r="J542" s="813"/>
    </row>
    <row r="543" spans="1:10" ht="18.75" thickBot="1" x14ac:dyDescent="0.3">
      <c r="A543" s="2"/>
      <c r="B543" s="29"/>
      <c r="C543" s="29"/>
      <c r="D543" s="83">
        <v>3</v>
      </c>
      <c r="E543" s="321">
        <v>25.87</v>
      </c>
      <c r="F543" s="366" t="s">
        <v>290</v>
      </c>
      <c r="G543" s="554" t="s">
        <v>936</v>
      </c>
      <c r="H543" s="523" t="s">
        <v>1230</v>
      </c>
      <c r="I543" s="792"/>
      <c r="J543" s="813"/>
    </row>
    <row r="544" spans="1:10" ht="90.75" thickBot="1" x14ac:dyDescent="0.3">
      <c r="A544" s="2"/>
      <c r="B544" s="29"/>
      <c r="C544" s="29"/>
      <c r="D544" s="184">
        <v>4</v>
      </c>
      <c r="E544" s="322">
        <v>21.37</v>
      </c>
      <c r="F544" s="366" t="s">
        <v>607</v>
      </c>
      <c r="G544" s="554" t="s">
        <v>937</v>
      </c>
      <c r="H544" s="523" t="s">
        <v>1231</v>
      </c>
      <c r="I544" s="792"/>
      <c r="J544" s="813"/>
    </row>
    <row r="545" spans="1:10" ht="19.5" thickBot="1" x14ac:dyDescent="0.3">
      <c r="A545" s="2"/>
      <c r="B545" s="29"/>
      <c r="C545" s="29"/>
      <c r="D545" s="185">
        <v>5</v>
      </c>
      <c r="E545" s="323">
        <v>4.72</v>
      </c>
      <c r="F545" s="482" t="s">
        <v>327</v>
      </c>
      <c r="G545" s="653" t="s">
        <v>938</v>
      </c>
      <c r="H545" s="721" t="s">
        <v>1232</v>
      </c>
      <c r="I545" s="792"/>
      <c r="J545" s="813"/>
    </row>
    <row r="546" spans="1:10" ht="19.5" thickBot="1" x14ac:dyDescent="0.3">
      <c r="A546" s="2"/>
      <c r="B546" s="29"/>
      <c r="C546" s="29"/>
      <c r="D546" s="184">
        <v>6</v>
      </c>
      <c r="E546" s="324">
        <v>20.11</v>
      </c>
      <c r="F546" s="366" t="s">
        <v>327</v>
      </c>
      <c r="G546" s="554" t="s">
        <v>939</v>
      </c>
      <c r="H546" s="523" t="s">
        <v>1233</v>
      </c>
      <c r="I546" s="792"/>
      <c r="J546" s="813"/>
    </row>
    <row r="547" spans="1:10" ht="19.5" thickBot="1" x14ac:dyDescent="0.3">
      <c r="A547" s="2"/>
      <c r="B547" s="29"/>
      <c r="C547" s="29"/>
      <c r="D547" s="185">
        <v>7</v>
      </c>
      <c r="E547" s="323">
        <v>18.649999999999999</v>
      </c>
      <c r="F547" s="482" t="s">
        <v>326</v>
      </c>
      <c r="G547" s="653" t="s">
        <v>940</v>
      </c>
      <c r="H547" s="721" t="s">
        <v>1234</v>
      </c>
      <c r="I547" s="792"/>
      <c r="J547" s="813"/>
    </row>
    <row r="548" spans="1:10" ht="18.75" thickBot="1" x14ac:dyDescent="0.3">
      <c r="A548" s="2"/>
      <c r="B548" s="29"/>
      <c r="C548" s="29"/>
      <c r="D548" s="83">
        <v>8</v>
      </c>
      <c r="E548" s="321">
        <v>20.76</v>
      </c>
      <c r="F548" s="366" t="s">
        <v>326</v>
      </c>
      <c r="G548" s="554" t="s">
        <v>941</v>
      </c>
      <c r="H548" s="523" t="s">
        <v>1235</v>
      </c>
      <c r="I548" s="792"/>
      <c r="J548" s="813"/>
    </row>
    <row r="549" spans="1:10" ht="18.75" thickBot="1" x14ac:dyDescent="0.3">
      <c r="A549" s="2"/>
      <c r="B549" s="29"/>
      <c r="C549" s="29"/>
      <c r="D549" s="83">
        <v>9</v>
      </c>
      <c r="E549" s="321">
        <v>10.28</v>
      </c>
      <c r="F549" s="366" t="s">
        <v>283</v>
      </c>
      <c r="G549" s="554" t="s">
        <v>942</v>
      </c>
      <c r="H549" s="523" t="s">
        <v>1060</v>
      </c>
      <c r="I549" s="792"/>
      <c r="J549" s="813"/>
    </row>
    <row r="550" spans="1:10" ht="18.75" thickBot="1" x14ac:dyDescent="0.3">
      <c r="A550" s="2"/>
      <c r="B550" s="29"/>
      <c r="C550" s="29"/>
      <c r="D550" s="83">
        <v>10</v>
      </c>
      <c r="E550" s="321">
        <v>16.25</v>
      </c>
      <c r="F550" s="366" t="s">
        <v>283</v>
      </c>
      <c r="G550" s="554" t="s">
        <v>943</v>
      </c>
      <c r="H550" s="523" t="s">
        <v>1236</v>
      </c>
      <c r="I550" s="792"/>
      <c r="J550" s="813"/>
    </row>
    <row r="551" spans="1:10" ht="18.75" thickBot="1" x14ac:dyDescent="0.3">
      <c r="A551" s="2"/>
      <c r="B551" s="29"/>
      <c r="C551" s="29"/>
      <c r="D551" s="83">
        <v>11</v>
      </c>
      <c r="E551" s="321">
        <v>19.149999999999999</v>
      </c>
      <c r="F551" s="366" t="s">
        <v>283</v>
      </c>
      <c r="G551" s="554" t="s">
        <v>944</v>
      </c>
      <c r="H551" s="523" t="s">
        <v>1237</v>
      </c>
      <c r="I551" s="792"/>
      <c r="J551" s="813"/>
    </row>
    <row r="552" spans="1:10" ht="19.5" thickBot="1" x14ac:dyDescent="0.3">
      <c r="A552" s="2"/>
      <c r="B552" s="29"/>
      <c r="C552" s="29"/>
      <c r="D552" s="185">
        <v>12</v>
      </c>
      <c r="E552" s="323">
        <v>11.57</v>
      </c>
      <c r="F552" s="482" t="s">
        <v>283</v>
      </c>
      <c r="G552" s="653" t="s">
        <v>945</v>
      </c>
      <c r="H552" s="721" t="s">
        <v>1238</v>
      </c>
      <c r="I552" s="792"/>
      <c r="J552" s="813"/>
    </row>
    <row r="553" spans="1:10" ht="18.75" thickBot="1" x14ac:dyDescent="0.3">
      <c r="A553" s="2"/>
      <c r="B553" s="29"/>
      <c r="C553" s="29"/>
      <c r="D553" s="184">
        <v>13</v>
      </c>
      <c r="E553" s="324">
        <v>6.1</v>
      </c>
      <c r="F553" s="366" t="s">
        <v>283</v>
      </c>
      <c r="G553" s="554" t="s">
        <v>946</v>
      </c>
      <c r="H553" s="523" t="s">
        <v>1239</v>
      </c>
      <c r="I553" s="792"/>
      <c r="J553" s="813"/>
    </row>
    <row r="554" spans="1:10" ht="19.5" thickBot="1" x14ac:dyDescent="0.3">
      <c r="A554" s="2"/>
      <c r="B554" s="29"/>
      <c r="C554" s="29"/>
      <c r="D554" s="186">
        <v>14</v>
      </c>
      <c r="E554" s="325">
        <v>15.38</v>
      </c>
      <c r="F554" s="484" t="s">
        <v>283</v>
      </c>
      <c r="G554" s="656" t="s">
        <v>947</v>
      </c>
      <c r="H554" s="723" t="s">
        <v>1240</v>
      </c>
      <c r="I554" s="793"/>
      <c r="J554" s="814"/>
    </row>
    <row r="555" spans="1:10" ht="75" x14ac:dyDescent="0.25">
      <c r="A555" s="2" t="s">
        <v>81</v>
      </c>
      <c r="B555" s="31" t="s">
        <v>161</v>
      </c>
      <c r="C555" s="31" t="s">
        <v>257</v>
      </c>
      <c r="D555" s="187">
        <v>1</v>
      </c>
      <c r="E555" s="326">
        <v>13.9</v>
      </c>
      <c r="F555" s="485" t="s">
        <v>608</v>
      </c>
      <c r="G555" s="657" t="s">
        <v>816</v>
      </c>
      <c r="H555" s="724" t="s">
        <v>1109</v>
      </c>
      <c r="I555" s="792">
        <f>+SUM(E555:E557)</f>
        <v>38.76</v>
      </c>
      <c r="J555" s="812">
        <v>16</v>
      </c>
    </row>
    <row r="556" spans="1:10" ht="75" x14ac:dyDescent="0.25">
      <c r="A556" s="3"/>
      <c r="B556" s="29"/>
      <c r="C556" s="29"/>
      <c r="D556" s="185">
        <v>2</v>
      </c>
      <c r="E556" s="323">
        <v>10.11</v>
      </c>
      <c r="F556" s="482" t="s">
        <v>609</v>
      </c>
      <c r="G556" s="653" t="s">
        <v>824</v>
      </c>
      <c r="H556" s="721" t="s">
        <v>1118</v>
      </c>
      <c r="I556" s="794"/>
      <c r="J556" s="813"/>
    </row>
    <row r="557" spans="1:10" ht="75.75" thickBot="1" x14ac:dyDescent="0.3">
      <c r="A557" s="4"/>
      <c r="B557" s="30"/>
      <c r="C557" s="30"/>
      <c r="D557" s="188">
        <v>3</v>
      </c>
      <c r="E557" s="327">
        <v>14.75</v>
      </c>
      <c r="F557" s="486" t="s">
        <v>610</v>
      </c>
      <c r="G557" s="658" t="s">
        <v>844</v>
      </c>
      <c r="H557" s="725" t="s">
        <v>1097</v>
      </c>
      <c r="I557" s="795"/>
      <c r="J557" s="814"/>
    </row>
    <row r="558" spans="1:10" ht="18.75" thickBot="1" x14ac:dyDescent="0.3">
      <c r="A558" s="21" t="s">
        <v>82</v>
      </c>
      <c r="B558" s="48" t="s">
        <v>162</v>
      </c>
      <c r="C558" s="64" t="s">
        <v>258</v>
      </c>
      <c r="D558" s="104">
        <v>1</v>
      </c>
      <c r="E558" s="314">
        <v>17.239999999999998</v>
      </c>
      <c r="F558" s="390" t="s">
        <v>290</v>
      </c>
      <c r="G558" s="655" t="s">
        <v>724</v>
      </c>
      <c r="H558" s="546" t="s">
        <v>1019</v>
      </c>
      <c r="I558" s="796">
        <f>E558</f>
        <v>17.239999999999998</v>
      </c>
      <c r="J558" s="824">
        <v>8</v>
      </c>
    </row>
    <row r="559" spans="1:10" ht="54.75" thickBot="1" x14ac:dyDescent="0.3">
      <c r="A559" s="11" t="s">
        <v>83</v>
      </c>
      <c r="B559" s="14" t="s">
        <v>125</v>
      </c>
      <c r="C559" s="14" t="s">
        <v>259</v>
      </c>
      <c r="D559" s="131">
        <v>1</v>
      </c>
      <c r="E559" s="328">
        <v>17.170000000000002</v>
      </c>
      <c r="F559" s="413" t="s">
        <v>611</v>
      </c>
      <c r="G559" s="659" t="s">
        <v>948</v>
      </c>
      <c r="H559" s="659" t="s">
        <v>1227</v>
      </c>
      <c r="I559" s="741">
        <f>SUM(E559:E564)</f>
        <v>26.150000000000002</v>
      </c>
      <c r="J559" s="812">
        <v>12</v>
      </c>
    </row>
    <row r="560" spans="1:10" ht="72.75" thickBot="1" x14ac:dyDescent="0.3">
      <c r="A560" s="11"/>
      <c r="B560" s="15"/>
      <c r="C560" s="15"/>
      <c r="D560" s="132"/>
      <c r="E560" s="329"/>
      <c r="F560" s="414" t="s">
        <v>612</v>
      </c>
      <c r="G560" s="311"/>
      <c r="H560" s="311"/>
      <c r="I560" s="759"/>
      <c r="J560" s="813"/>
    </row>
    <row r="561" spans="1:10" ht="54.75" thickBot="1" x14ac:dyDescent="0.3">
      <c r="A561" s="11"/>
      <c r="B561" s="15"/>
      <c r="C561" s="15"/>
      <c r="D561" s="132"/>
      <c r="E561" s="329"/>
      <c r="F561" s="414" t="s">
        <v>613</v>
      </c>
      <c r="G561" s="311"/>
      <c r="H561" s="311"/>
      <c r="I561" s="759"/>
      <c r="J561" s="813"/>
    </row>
    <row r="562" spans="1:10" ht="54.75" thickBot="1" x14ac:dyDescent="0.3">
      <c r="A562" s="11"/>
      <c r="B562" s="15"/>
      <c r="C562" s="15"/>
      <c r="D562" s="133"/>
      <c r="E562" s="330"/>
      <c r="F562" s="414" t="s">
        <v>614</v>
      </c>
      <c r="G562" s="312"/>
      <c r="H562" s="312"/>
      <c r="I562" s="759"/>
      <c r="J562" s="813"/>
    </row>
    <row r="563" spans="1:10" ht="54.75" thickBot="1" x14ac:dyDescent="0.3">
      <c r="A563" s="11"/>
      <c r="B563" s="15"/>
      <c r="C563" s="15"/>
      <c r="D563" s="134">
        <v>2</v>
      </c>
      <c r="E563" s="331">
        <v>8.98</v>
      </c>
      <c r="F563" s="415" t="s">
        <v>615</v>
      </c>
      <c r="G563" s="570" t="s">
        <v>877</v>
      </c>
      <c r="H563" s="570" t="s">
        <v>1170</v>
      </c>
      <c r="I563" s="759"/>
      <c r="J563" s="813"/>
    </row>
    <row r="564" spans="1:10" ht="54.75" thickBot="1" x14ac:dyDescent="0.3">
      <c r="A564" s="24"/>
      <c r="B564" s="16"/>
      <c r="C564" s="16"/>
      <c r="D564" s="150"/>
      <c r="E564" s="332"/>
      <c r="F564" s="416" t="s">
        <v>616</v>
      </c>
      <c r="G564" s="571"/>
      <c r="H564" s="571"/>
      <c r="I564" s="760"/>
      <c r="J564" s="814"/>
    </row>
    <row r="565" spans="1:10" ht="18" x14ac:dyDescent="0.25">
      <c r="A565" s="35" t="s">
        <v>84</v>
      </c>
      <c r="B565" s="32" t="s">
        <v>163</v>
      </c>
      <c r="C565" s="31" t="s">
        <v>260</v>
      </c>
      <c r="D565" s="189">
        <v>1</v>
      </c>
      <c r="E565" s="302">
        <v>6.55</v>
      </c>
      <c r="F565" s="487" t="s">
        <v>617</v>
      </c>
      <c r="G565" s="583" t="s">
        <v>774</v>
      </c>
      <c r="H565" s="583" t="s">
        <v>1126</v>
      </c>
      <c r="I565" s="797">
        <f>SUM(E565:E566)</f>
        <v>12.649999999999999</v>
      </c>
      <c r="J565" s="31">
        <v>8</v>
      </c>
    </row>
    <row r="566" spans="1:10" ht="18.75" thickBot="1" x14ac:dyDescent="0.3">
      <c r="A566" s="36"/>
      <c r="B566" s="34"/>
      <c r="C566" s="30"/>
      <c r="D566" s="167">
        <v>2</v>
      </c>
      <c r="E566" s="333">
        <v>6.1</v>
      </c>
      <c r="F566" s="463" t="s">
        <v>618</v>
      </c>
      <c r="G566" s="546" t="s">
        <v>876</v>
      </c>
      <c r="H566" s="546" t="s">
        <v>1127</v>
      </c>
      <c r="I566" s="798"/>
      <c r="J566" s="30"/>
    </row>
    <row r="567" spans="1:10" ht="18.75" thickBot="1" x14ac:dyDescent="0.3">
      <c r="A567" s="5" t="s">
        <v>85</v>
      </c>
      <c r="B567" s="8" t="s">
        <v>164</v>
      </c>
      <c r="C567" s="69" t="s">
        <v>261</v>
      </c>
      <c r="D567" s="99">
        <v>1</v>
      </c>
      <c r="E567" s="315">
        <v>19.11</v>
      </c>
      <c r="F567" s="385" t="s">
        <v>284</v>
      </c>
      <c r="G567" s="531" t="s">
        <v>804</v>
      </c>
      <c r="H567" s="567" t="s">
        <v>1019</v>
      </c>
      <c r="I567" s="751">
        <f>SUM(E567:E569)</f>
        <v>42.480000000000004</v>
      </c>
      <c r="J567" s="815">
        <v>18</v>
      </c>
    </row>
    <row r="568" spans="1:10" ht="18.75" thickBot="1" x14ac:dyDescent="0.3">
      <c r="A568" s="6"/>
      <c r="B568" s="8"/>
      <c r="C568" s="70"/>
      <c r="D568" s="91">
        <v>2</v>
      </c>
      <c r="E568" s="318">
        <v>18.45</v>
      </c>
      <c r="F568" s="381" t="s">
        <v>284</v>
      </c>
      <c r="G568" s="527" t="s">
        <v>725</v>
      </c>
      <c r="H568" s="537" t="s">
        <v>1020</v>
      </c>
      <c r="I568" s="799"/>
      <c r="J568" s="830"/>
    </row>
    <row r="569" spans="1:10" ht="18.75" thickBot="1" x14ac:dyDescent="0.3">
      <c r="A569" s="7"/>
      <c r="B569" s="40"/>
      <c r="C569" s="71"/>
      <c r="D569" s="102">
        <v>3</v>
      </c>
      <c r="E569" s="334">
        <v>4.92</v>
      </c>
      <c r="F569" s="384" t="s">
        <v>284</v>
      </c>
      <c r="G569" s="551" t="s">
        <v>811</v>
      </c>
      <c r="H569" s="689" t="s">
        <v>1103</v>
      </c>
      <c r="I569" s="800"/>
      <c r="J569" s="831"/>
    </row>
    <row r="570" spans="1:10" ht="18.75" thickBot="1" x14ac:dyDescent="0.3">
      <c r="A570" s="11" t="s">
        <v>86</v>
      </c>
      <c r="B570" s="14" t="s">
        <v>165</v>
      </c>
      <c r="C570" s="14" t="s">
        <v>262</v>
      </c>
      <c r="D570" s="125">
        <v>1</v>
      </c>
      <c r="E570" s="241">
        <v>15.98</v>
      </c>
      <c r="F570" s="398" t="s">
        <v>284</v>
      </c>
      <c r="G570" s="567" t="s">
        <v>724</v>
      </c>
      <c r="H570" s="567" t="s">
        <v>1019</v>
      </c>
      <c r="I570" s="743">
        <f>SUM(E570:E584)</f>
        <v>157</v>
      </c>
      <c r="J570" s="815">
        <v>72</v>
      </c>
    </row>
    <row r="571" spans="1:10" ht="54.75" thickBot="1" x14ac:dyDescent="0.3">
      <c r="A571" s="11"/>
      <c r="B571" s="15"/>
      <c r="C571" s="15"/>
      <c r="D571" s="123">
        <v>2</v>
      </c>
      <c r="E571" s="217">
        <v>21.26</v>
      </c>
      <c r="F571" s="408" t="s">
        <v>619</v>
      </c>
      <c r="G571" s="532" t="s">
        <v>949</v>
      </c>
      <c r="H571" s="532" t="s">
        <v>1241</v>
      </c>
      <c r="I571" s="743"/>
      <c r="J571" s="830"/>
    </row>
    <row r="572" spans="1:10" ht="54.75" thickBot="1" x14ac:dyDescent="0.3">
      <c r="A572" s="11"/>
      <c r="B572" s="15"/>
      <c r="C572" s="15"/>
      <c r="D572" s="121"/>
      <c r="E572" s="217"/>
      <c r="F572" s="399" t="s">
        <v>443</v>
      </c>
      <c r="G572" s="532"/>
      <c r="H572" s="533"/>
      <c r="I572" s="743"/>
      <c r="J572" s="830"/>
    </row>
    <row r="573" spans="1:10" ht="18.75" thickBot="1" x14ac:dyDescent="0.3">
      <c r="A573" s="11"/>
      <c r="B573" s="15"/>
      <c r="C573" s="15"/>
      <c r="D573" s="122">
        <v>3</v>
      </c>
      <c r="E573" s="211">
        <v>17.98</v>
      </c>
      <c r="F573" s="401" t="s">
        <v>290</v>
      </c>
      <c r="G573" s="537" t="s">
        <v>950</v>
      </c>
      <c r="H573" s="537" t="s">
        <v>1242</v>
      </c>
      <c r="I573" s="743"/>
      <c r="J573" s="830"/>
    </row>
    <row r="574" spans="1:10" ht="54.75" thickBot="1" x14ac:dyDescent="0.3">
      <c r="A574" s="11"/>
      <c r="B574" s="15"/>
      <c r="C574" s="15"/>
      <c r="D574" s="123">
        <v>4</v>
      </c>
      <c r="E574" s="316">
        <v>20.32</v>
      </c>
      <c r="F574" s="408" t="s">
        <v>620</v>
      </c>
      <c r="G574" s="532" t="s">
        <v>892</v>
      </c>
      <c r="H574" s="532" t="s">
        <v>1183</v>
      </c>
      <c r="I574" s="743"/>
      <c r="J574" s="830"/>
    </row>
    <row r="575" spans="1:10" ht="54.75" thickBot="1" x14ac:dyDescent="0.3">
      <c r="A575" s="11"/>
      <c r="B575" s="15"/>
      <c r="C575" s="15"/>
      <c r="D575" s="121"/>
      <c r="E575" s="316"/>
      <c r="F575" s="399" t="s">
        <v>621</v>
      </c>
      <c r="G575" s="533"/>
      <c r="H575" s="533"/>
      <c r="I575" s="743"/>
      <c r="J575" s="830"/>
    </row>
    <row r="576" spans="1:10" ht="18.75" thickBot="1" x14ac:dyDescent="0.3">
      <c r="A576" s="11"/>
      <c r="B576" s="15"/>
      <c r="C576" s="15"/>
      <c r="D576" s="122">
        <v>5</v>
      </c>
      <c r="E576" s="211">
        <v>16.5</v>
      </c>
      <c r="F576" s="400" t="s">
        <v>290</v>
      </c>
      <c r="G576" s="537" t="s">
        <v>847</v>
      </c>
      <c r="H576" s="537" t="s">
        <v>1243</v>
      </c>
      <c r="I576" s="743"/>
      <c r="J576" s="830"/>
    </row>
    <row r="577" spans="1:10" ht="132" thickBot="1" x14ac:dyDescent="0.3">
      <c r="A577" s="11"/>
      <c r="B577" s="15"/>
      <c r="C577" s="15"/>
      <c r="D577" s="122">
        <v>6</v>
      </c>
      <c r="E577" s="335">
        <v>6</v>
      </c>
      <c r="F577" s="488" t="s">
        <v>622</v>
      </c>
      <c r="G577" s="581" t="s">
        <v>951</v>
      </c>
      <c r="H577" s="581" t="s">
        <v>1244</v>
      </c>
      <c r="I577" s="743"/>
      <c r="J577" s="830"/>
    </row>
    <row r="578" spans="1:10" ht="72.75" thickBot="1" x14ac:dyDescent="0.3">
      <c r="A578" s="11"/>
      <c r="B578" s="15"/>
      <c r="C578" s="15"/>
      <c r="D578" s="123">
        <v>7</v>
      </c>
      <c r="E578" s="217">
        <v>13.72</v>
      </c>
      <c r="F578" s="408" t="s">
        <v>623</v>
      </c>
      <c r="G578" s="532" t="s">
        <v>952</v>
      </c>
      <c r="H578" s="532" t="s">
        <v>1245</v>
      </c>
      <c r="I578" s="743"/>
      <c r="J578" s="830"/>
    </row>
    <row r="579" spans="1:10" ht="94.5" thickBot="1" x14ac:dyDescent="0.3">
      <c r="A579" s="11"/>
      <c r="B579" s="15"/>
      <c r="C579" s="15"/>
      <c r="D579" s="121"/>
      <c r="E579" s="216"/>
      <c r="F579" s="489" t="s">
        <v>624</v>
      </c>
      <c r="G579" s="533"/>
      <c r="H579" s="532"/>
      <c r="I579" s="743"/>
      <c r="J579" s="830"/>
    </row>
    <row r="580" spans="1:10" ht="36.75" thickBot="1" x14ac:dyDescent="0.3">
      <c r="A580" s="11"/>
      <c r="B580" s="15"/>
      <c r="C580" s="15"/>
      <c r="D580" s="123">
        <v>8</v>
      </c>
      <c r="E580" s="217">
        <v>16.88</v>
      </c>
      <c r="F580" s="408" t="s">
        <v>625</v>
      </c>
      <c r="G580" s="532" t="s">
        <v>953</v>
      </c>
      <c r="H580" s="532" t="s">
        <v>1246</v>
      </c>
      <c r="I580" s="743"/>
      <c r="J580" s="830"/>
    </row>
    <row r="581" spans="1:10" ht="54.75" thickBot="1" x14ac:dyDescent="0.3">
      <c r="A581" s="11"/>
      <c r="B581" s="15"/>
      <c r="C581" s="15"/>
      <c r="D581" s="121"/>
      <c r="E581" s="217"/>
      <c r="F581" s="399" t="s">
        <v>626</v>
      </c>
      <c r="G581" s="533"/>
      <c r="H581" s="533"/>
      <c r="I581" s="743"/>
      <c r="J581" s="830"/>
    </row>
    <row r="582" spans="1:10" ht="36.75" thickBot="1" x14ac:dyDescent="0.3">
      <c r="A582" s="11"/>
      <c r="B582" s="15"/>
      <c r="C582" s="15"/>
      <c r="D582" s="122">
        <v>9</v>
      </c>
      <c r="E582" s="211">
        <v>14.86</v>
      </c>
      <c r="F582" s="401" t="s">
        <v>311</v>
      </c>
      <c r="G582" s="537" t="s">
        <v>787</v>
      </c>
      <c r="H582" s="537" t="s">
        <v>1247</v>
      </c>
      <c r="I582" s="743"/>
      <c r="J582" s="830"/>
    </row>
    <row r="583" spans="1:10" ht="72.75" thickBot="1" x14ac:dyDescent="0.3">
      <c r="A583" s="11"/>
      <c r="B583" s="15"/>
      <c r="C583" s="15"/>
      <c r="D583" s="123">
        <v>10</v>
      </c>
      <c r="E583" s="217">
        <v>13.5</v>
      </c>
      <c r="F583" s="408" t="s">
        <v>627</v>
      </c>
      <c r="G583" s="532" t="s">
        <v>954</v>
      </c>
      <c r="H583" s="532" t="s">
        <v>1248</v>
      </c>
      <c r="I583" s="743"/>
      <c r="J583" s="830"/>
    </row>
    <row r="584" spans="1:10" ht="54.75" thickBot="1" x14ac:dyDescent="0.3">
      <c r="A584" s="24"/>
      <c r="B584" s="16"/>
      <c r="C584" s="16"/>
      <c r="D584" s="130"/>
      <c r="E584" s="220"/>
      <c r="F584" s="490" t="s">
        <v>628</v>
      </c>
      <c r="G584" s="534"/>
      <c r="H584" s="534"/>
      <c r="I584" s="785"/>
      <c r="J584" s="831"/>
    </row>
    <row r="585" spans="1:10" ht="18.75" thickBot="1" x14ac:dyDescent="0.3">
      <c r="A585" s="11" t="s">
        <v>87</v>
      </c>
      <c r="B585" s="14" t="s">
        <v>166</v>
      </c>
      <c r="C585" s="14" t="s">
        <v>263</v>
      </c>
      <c r="D585" s="125">
        <v>1</v>
      </c>
      <c r="E585" s="241">
        <v>19.690000000000001</v>
      </c>
      <c r="F585" s="403" t="s">
        <v>284</v>
      </c>
      <c r="G585" s="531" t="s">
        <v>955</v>
      </c>
      <c r="H585" s="567" t="s">
        <v>1019</v>
      </c>
      <c r="I585" s="743">
        <f>SUM(E585:E592)</f>
        <v>118.9</v>
      </c>
      <c r="J585" s="815">
        <v>52</v>
      </c>
    </row>
    <row r="586" spans="1:10" ht="18.75" thickBot="1" x14ac:dyDescent="0.3">
      <c r="A586" s="11"/>
      <c r="B586" s="15"/>
      <c r="C586" s="15"/>
      <c r="D586" s="122">
        <v>2</v>
      </c>
      <c r="E586" s="211">
        <v>22.81</v>
      </c>
      <c r="F586" s="407" t="s">
        <v>284</v>
      </c>
      <c r="G586" s="527" t="s">
        <v>949</v>
      </c>
      <c r="H586" s="537" t="s">
        <v>1241</v>
      </c>
      <c r="I586" s="744"/>
      <c r="J586" s="830"/>
    </row>
    <row r="587" spans="1:10" ht="54.75" thickBot="1" x14ac:dyDescent="0.3">
      <c r="A587" s="11"/>
      <c r="B587" s="15"/>
      <c r="C587" s="15"/>
      <c r="D587" s="123">
        <v>3</v>
      </c>
      <c r="E587" s="217">
        <v>24.88</v>
      </c>
      <c r="F587" s="407" t="s">
        <v>629</v>
      </c>
      <c r="G587" s="532" t="s">
        <v>845</v>
      </c>
      <c r="H587" s="532" t="s">
        <v>1249</v>
      </c>
      <c r="I587" s="744"/>
      <c r="J587" s="830"/>
    </row>
    <row r="588" spans="1:10" ht="36.75" thickBot="1" x14ac:dyDescent="0.3">
      <c r="A588" s="11"/>
      <c r="B588" s="15"/>
      <c r="C588" s="15"/>
      <c r="D588" s="121"/>
      <c r="E588" s="216"/>
      <c r="F588" s="442" t="s">
        <v>630</v>
      </c>
      <c r="G588" s="532"/>
      <c r="H588" s="533"/>
      <c r="I588" s="744"/>
      <c r="J588" s="830"/>
    </row>
    <row r="589" spans="1:10" ht="18.75" thickBot="1" x14ac:dyDescent="0.3">
      <c r="A589" s="11"/>
      <c r="B589" s="15"/>
      <c r="C589" s="15"/>
      <c r="D589" s="122">
        <v>4</v>
      </c>
      <c r="E589" s="211">
        <v>22.33</v>
      </c>
      <c r="F589" s="442" t="s">
        <v>284</v>
      </c>
      <c r="G589" s="527" t="s">
        <v>956</v>
      </c>
      <c r="H589" s="537" t="s">
        <v>1250</v>
      </c>
      <c r="I589" s="744"/>
      <c r="J589" s="830"/>
    </row>
    <row r="590" spans="1:10" ht="54.75" thickBot="1" x14ac:dyDescent="0.3">
      <c r="A590" s="11"/>
      <c r="B590" s="15"/>
      <c r="C590" s="15"/>
      <c r="D590" s="122">
        <v>5</v>
      </c>
      <c r="E590" s="211">
        <v>22.92</v>
      </c>
      <c r="F590" s="491" t="s">
        <v>631</v>
      </c>
      <c r="G590" s="527" t="s">
        <v>957</v>
      </c>
      <c r="H590" s="537" t="s">
        <v>1251</v>
      </c>
      <c r="I590" s="744"/>
      <c r="J590" s="830"/>
    </row>
    <row r="591" spans="1:10" ht="18.75" thickBot="1" x14ac:dyDescent="0.3">
      <c r="A591" s="11"/>
      <c r="B591" s="15"/>
      <c r="C591" s="15"/>
      <c r="D591" s="122">
        <v>6</v>
      </c>
      <c r="E591" s="211">
        <v>2.79</v>
      </c>
      <c r="F591" s="491" t="s">
        <v>284</v>
      </c>
      <c r="G591" s="527">
        <v>49</v>
      </c>
      <c r="H591" s="537">
        <v>50</v>
      </c>
      <c r="I591" s="744"/>
      <c r="J591" s="830"/>
    </row>
    <row r="592" spans="1:10" ht="18.75" thickBot="1" x14ac:dyDescent="0.3">
      <c r="A592" s="24"/>
      <c r="B592" s="16"/>
      <c r="C592" s="16"/>
      <c r="D592" s="129">
        <v>7</v>
      </c>
      <c r="E592" s="246">
        <v>3.48</v>
      </c>
      <c r="F592" s="402" t="s">
        <v>284</v>
      </c>
      <c r="G592" s="529">
        <v>51</v>
      </c>
      <c r="H592" s="594">
        <v>52</v>
      </c>
      <c r="I592" s="745"/>
      <c r="J592" s="831"/>
    </row>
    <row r="593" spans="1:10" ht="90" x14ac:dyDescent="0.25">
      <c r="A593" s="11" t="s">
        <v>88</v>
      </c>
      <c r="B593" s="52" t="s">
        <v>167</v>
      </c>
      <c r="C593" s="72" t="s">
        <v>264</v>
      </c>
      <c r="D593" s="136">
        <v>1</v>
      </c>
      <c r="E593" s="306">
        <f>10.79+2.65</f>
        <v>13.44</v>
      </c>
      <c r="F593" s="460" t="s">
        <v>632</v>
      </c>
      <c r="G593" s="553" t="s">
        <v>816</v>
      </c>
      <c r="H593" s="583" t="s">
        <v>1109</v>
      </c>
      <c r="I593" s="801">
        <f>SUM(E593:E594)</f>
        <v>29.36</v>
      </c>
      <c r="J593" s="812">
        <v>14</v>
      </c>
    </row>
    <row r="594" spans="1:10" ht="90.75" thickBot="1" x14ac:dyDescent="0.3">
      <c r="A594" s="13"/>
      <c r="B594" s="54"/>
      <c r="C594" s="73"/>
      <c r="D594" s="119">
        <v>2</v>
      </c>
      <c r="E594" s="336">
        <f>11.63+4.29</f>
        <v>15.920000000000002</v>
      </c>
      <c r="F594" s="464" t="s">
        <v>633</v>
      </c>
      <c r="G594" s="552" t="s">
        <v>743</v>
      </c>
      <c r="H594" s="584" t="s">
        <v>1252</v>
      </c>
      <c r="I594" s="775"/>
      <c r="J594" s="814"/>
    </row>
    <row r="595" spans="1:10" ht="18" x14ac:dyDescent="0.25">
      <c r="A595" s="11" t="s">
        <v>89</v>
      </c>
      <c r="B595" s="52" t="s">
        <v>168</v>
      </c>
      <c r="C595" s="72" t="s">
        <v>265</v>
      </c>
      <c r="D595" s="136">
        <v>1</v>
      </c>
      <c r="E595" s="306">
        <v>15.65</v>
      </c>
      <c r="F595" s="460" t="s">
        <v>284</v>
      </c>
      <c r="G595" s="553" t="s">
        <v>724</v>
      </c>
      <c r="H595" s="583" t="s">
        <v>1019</v>
      </c>
      <c r="I595" s="801">
        <v>15.65</v>
      </c>
      <c r="J595" s="812">
        <v>8</v>
      </c>
    </row>
    <row r="596" spans="1:10" ht="90.75" thickBot="1" x14ac:dyDescent="0.3">
      <c r="A596" s="13"/>
      <c r="B596" s="54"/>
      <c r="C596" s="73"/>
      <c r="D596" s="119">
        <v>2</v>
      </c>
      <c r="E596" s="336"/>
      <c r="F596" s="464" t="s">
        <v>634</v>
      </c>
      <c r="G596" s="552"/>
      <c r="H596" s="584"/>
      <c r="I596" s="775"/>
      <c r="J596" s="814"/>
    </row>
    <row r="597" spans="1:10" ht="18.75" thickBot="1" x14ac:dyDescent="0.3">
      <c r="A597" s="17" t="s">
        <v>90</v>
      </c>
      <c r="B597" s="41" t="s">
        <v>169</v>
      </c>
      <c r="C597" s="74" t="s">
        <v>266</v>
      </c>
      <c r="D597" s="136">
        <v>1</v>
      </c>
      <c r="E597" s="306">
        <v>30.67</v>
      </c>
      <c r="F597" s="417" t="s">
        <v>284</v>
      </c>
      <c r="G597" s="553" t="s">
        <v>958</v>
      </c>
      <c r="H597" s="583" t="s">
        <v>1253</v>
      </c>
      <c r="I597" s="741">
        <f>SUM(E597:E605)</f>
        <v>147.39000000000001</v>
      </c>
      <c r="J597" s="812">
        <v>66</v>
      </c>
    </row>
    <row r="598" spans="1:10" ht="18.75" thickBot="1" x14ac:dyDescent="0.3">
      <c r="A598" s="17"/>
      <c r="B598" s="42"/>
      <c r="C598" s="74"/>
      <c r="D598" s="118">
        <v>2</v>
      </c>
      <c r="E598" s="313">
        <v>31.25</v>
      </c>
      <c r="F598" s="418" t="s">
        <v>284</v>
      </c>
      <c r="G598" s="554" t="s">
        <v>959</v>
      </c>
      <c r="H598" s="523" t="s">
        <v>1254</v>
      </c>
      <c r="I598" s="741"/>
      <c r="J598" s="812"/>
    </row>
    <row r="599" spans="1:10" ht="18.75" thickBot="1" x14ac:dyDescent="0.3">
      <c r="A599" s="17"/>
      <c r="B599" s="42"/>
      <c r="C599" s="74"/>
      <c r="D599" s="118">
        <v>3</v>
      </c>
      <c r="E599" s="313">
        <v>27.32</v>
      </c>
      <c r="F599" s="418" t="s">
        <v>284</v>
      </c>
      <c r="G599" s="554" t="s">
        <v>960</v>
      </c>
      <c r="H599" s="523" t="s">
        <v>1255</v>
      </c>
      <c r="I599" s="741"/>
      <c r="J599" s="812"/>
    </row>
    <row r="600" spans="1:10" ht="18.75" thickBot="1" x14ac:dyDescent="0.3">
      <c r="A600" s="17"/>
      <c r="B600" s="42"/>
      <c r="C600" s="74"/>
      <c r="D600" s="118">
        <v>4</v>
      </c>
      <c r="E600" s="313">
        <v>29.79</v>
      </c>
      <c r="F600" s="420" t="s">
        <v>284</v>
      </c>
      <c r="G600" s="554" t="s">
        <v>961</v>
      </c>
      <c r="H600" s="523" t="s">
        <v>1256</v>
      </c>
      <c r="I600" s="741"/>
      <c r="J600" s="812"/>
    </row>
    <row r="601" spans="1:10" ht="54.75" thickBot="1" x14ac:dyDescent="0.3">
      <c r="A601" s="17"/>
      <c r="B601" s="42"/>
      <c r="C601" s="74"/>
      <c r="D601" s="134">
        <v>5</v>
      </c>
      <c r="E601" s="250">
        <v>15.68</v>
      </c>
      <c r="F601" s="420" t="s">
        <v>635</v>
      </c>
      <c r="G601" s="589" t="s">
        <v>962</v>
      </c>
      <c r="H601" s="589" t="s">
        <v>1257</v>
      </c>
      <c r="I601" s="741"/>
      <c r="J601" s="812"/>
    </row>
    <row r="602" spans="1:10" ht="36.75" thickBot="1" x14ac:dyDescent="0.3">
      <c r="A602" s="17"/>
      <c r="B602" s="42"/>
      <c r="C602" s="74"/>
      <c r="D602" s="132"/>
      <c r="E602" s="250"/>
      <c r="F602" s="440" t="s">
        <v>636</v>
      </c>
      <c r="G602" s="19"/>
      <c r="H602" s="19"/>
      <c r="I602" s="741"/>
      <c r="J602" s="812"/>
    </row>
    <row r="603" spans="1:10" ht="54.75" thickBot="1" x14ac:dyDescent="0.3">
      <c r="A603" s="17"/>
      <c r="B603" s="42"/>
      <c r="C603" s="74"/>
      <c r="D603" s="133"/>
      <c r="E603" s="250"/>
      <c r="F603" s="440" t="s">
        <v>637</v>
      </c>
      <c r="G603" s="569"/>
      <c r="H603" s="569"/>
      <c r="I603" s="741"/>
      <c r="J603" s="812"/>
    </row>
    <row r="604" spans="1:10" ht="36.75" thickBot="1" x14ac:dyDescent="0.3">
      <c r="A604" s="17"/>
      <c r="B604" s="42"/>
      <c r="C604" s="74"/>
      <c r="D604" s="134">
        <v>6</v>
      </c>
      <c r="E604" s="250">
        <v>12.68</v>
      </c>
      <c r="F604" s="420" t="s">
        <v>638</v>
      </c>
      <c r="G604" s="589" t="s">
        <v>963</v>
      </c>
      <c r="H604" s="570" t="s">
        <v>1258</v>
      </c>
      <c r="I604" s="741"/>
      <c r="J604" s="812"/>
    </row>
    <row r="605" spans="1:10" ht="72.75" thickBot="1" x14ac:dyDescent="0.3">
      <c r="A605" s="18"/>
      <c r="B605" s="43"/>
      <c r="C605" s="75"/>
      <c r="D605" s="135"/>
      <c r="E605" s="251"/>
      <c r="F605" s="492" t="s">
        <v>639</v>
      </c>
      <c r="G605" s="660"/>
      <c r="H605" s="571"/>
      <c r="I605" s="742"/>
      <c r="J605" s="823"/>
    </row>
    <row r="606" spans="1:10" ht="36.75" thickBot="1" x14ac:dyDescent="0.3">
      <c r="A606" s="5" t="s">
        <v>91</v>
      </c>
      <c r="B606" s="8" t="s">
        <v>170</v>
      </c>
      <c r="C606" s="74" t="s">
        <v>267</v>
      </c>
      <c r="D606" s="131">
        <v>1</v>
      </c>
      <c r="E606" s="232">
        <v>31.02</v>
      </c>
      <c r="F606" s="461" t="s">
        <v>640</v>
      </c>
      <c r="G606" s="17" t="s">
        <v>964</v>
      </c>
      <c r="H606" s="17" t="s">
        <v>1259</v>
      </c>
      <c r="I606" s="741">
        <f>+SUM(E606:E613)</f>
        <v>119.72</v>
      </c>
      <c r="J606" s="812">
        <v>52</v>
      </c>
    </row>
    <row r="607" spans="1:10" ht="54.75" thickBot="1" x14ac:dyDescent="0.3">
      <c r="A607" s="5"/>
      <c r="B607" s="9"/>
      <c r="C607" s="74"/>
      <c r="D607" s="133"/>
      <c r="E607" s="234"/>
      <c r="F607" s="441" t="s">
        <v>641</v>
      </c>
      <c r="G607" s="17"/>
      <c r="H607" s="569"/>
      <c r="I607" s="759"/>
      <c r="J607" s="813"/>
    </row>
    <row r="608" spans="1:10" ht="36.75" thickBot="1" x14ac:dyDescent="0.3">
      <c r="A608" s="5"/>
      <c r="B608" s="9"/>
      <c r="C608" s="74"/>
      <c r="D608" s="134">
        <v>2</v>
      </c>
      <c r="E608" s="250">
        <v>28.76</v>
      </c>
      <c r="F608" s="420" t="s">
        <v>642</v>
      </c>
      <c r="G608" s="589" t="s">
        <v>965</v>
      </c>
      <c r="H608" s="589" t="s">
        <v>1260</v>
      </c>
      <c r="I608" s="759"/>
      <c r="J608" s="813"/>
    </row>
    <row r="609" spans="1:10" ht="54.75" thickBot="1" x14ac:dyDescent="0.3">
      <c r="A609" s="5"/>
      <c r="B609" s="9"/>
      <c r="C609" s="74"/>
      <c r="D609" s="133"/>
      <c r="E609" s="250"/>
      <c r="F609" s="441" t="s">
        <v>643</v>
      </c>
      <c r="G609" s="589"/>
      <c r="H609" s="569"/>
      <c r="I609" s="759"/>
      <c r="J609" s="813"/>
    </row>
    <row r="610" spans="1:10" ht="36.75" thickBot="1" x14ac:dyDescent="0.3">
      <c r="A610" s="5"/>
      <c r="B610" s="9"/>
      <c r="C610" s="74"/>
      <c r="D610" s="134">
        <v>3</v>
      </c>
      <c r="E610" s="250">
        <v>31.64</v>
      </c>
      <c r="F610" s="420" t="s">
        <v>644</v>
      </c>
      <c r="G610" s="589" t="s">
        <v>966</v>
      </c>
      <c r="H610" s="589" t="s">
        <v>1261</v>
      </c>
      <c r="I610" s="759"/>
      <c r="J610" s="813"/>
    </row>
    <row r="611" spans="1:10" ht="54.75" thickBot="1" x14ac:dyDescent="0.3">
      <c r="A611" s="5"/>
      <c r="B611" s="9"/>
      <c r="C611" s="74"/>
      <c r="D611" s="134"/>
      <c r="E611" s="234"/>
      <c r="F611" s="441" t="s">
        <v>645</v>
      </c>
      <c r="G611" s="569"/>
      <c r="H611" s="569"/>
      <c r="I611" s="759"/>
      <c r="J611" s="813"/>
    </row>
    <row r="612" spans="1:10" ht="54.75" thickBot="1" x14ac:dyDescent="0.3">
      <c r="A612" s="5"/>
      <c r="B612" s="9"/>
      <c r="C612" s="74"/>
      <c r="D612" s="134">
        <v>4</v>
      </c>
      <c r="E612" s="250">
        <v>28.3</v>
      </c>
      <c r="F612" s="420" t="s">
        <v>646</v>
      </c>
      <c r="G612" s="589" t="s">
        <v>967</v>
      </c>
      <c r="H612" s="589" t="s">
        <v>1262</v>
      </c>
      <c r="I612" s="759"/>
      <c r="J612" s="813"/>
    </row>
    <row r="613" spans="1:10" ht="54.75" thickBot="1" x14ac:dyDescent="0.3">
      <c r="A613" s="25"/>
      <c r="B613" s="10"/>
      <c r="C613" s="75"/>
      <c r="D613" s="150"/>
      <c r="E613" s="251"/>
      <c r="F613" s="492" t="s">
        <v>647</v>
      </c>
      <c r="G613" s="660"/>
      <c r="H613" s="660"/>
      <c r="I613" s="760"/>
      <c r="J613" s="814"/>
    </row>
    <row r="614" spans="1:10" ht="36.75" thickBot="1" x14ac:dyDescent="0.3">
      <c r="A614" s="5" t="s">
        <v>92</v>
      </c>
      <c r="B614" s="8" t="s">
        <v>170</v>
      </c>
      <c r="C614" s="76" t="s">
        <v>268</v>
      </c>
      <c r="D614" s="115">
        <v>1</v>
      </c>
      <c r="E614" s="306">
        <v>10.66</v>
      </c>
      <c r="F614" s="428" t="s">
        <v>311</v>
      </c>
      <c r="G614" s="583" t="s">
        <v>816</v>
      </c>
      <c r="H614" s="583" t="s">
        <v>1109</v>
      </c>
      <c r="I614" s="741">
        <f>SUM(E614:E620)</f>
        <v>84.62</v>
      </c>
      <c r="J614" s="812">
        <v>40</v>
      </c>
    </row>
    <row r="615" spans="1:10" ht="36.75" thickBot="1" x14ac:dyDescent="0.3">
      <c r="A615" s="6"/>
      <c r="B615" s="9"/>
      <c r="C615" s="76"/>
      <c r="D615" s="87">
        <v>2</v>
      </c>
      <c r="E615" s="313">
        <v>17.84</v>
      </c>
      <c r="F615" s="364" t="s">
        <v>311</v>
      </c>
      <c r="G615" s="523" t="s">
        <v>968</v>
      </c>
      <c r="H615" s="523" t="s">
        <v>1037</v>
      </c>
      <c r="I615" s="741"/>
      <c r="J615" s="813"/>
    </row>
    <row r="616" spans="1:10" ht="36.75" thickBot="1" x14ac:dyDescent="0.3">
      <c r="A616" s="6"/>
      <c r="B616" s="9"/>
      <c r="C616" s="76"/>
      <c r="D616" s="87">
        <v>3</v>
      </c>
      <c r="E616" s="313">
        <v>21.65</v>
      </c>
      <c r="F616" s="364" t="s">
        <v>311</v>
      </c>
      <c r="G616" s="523" t="s">
        <v>806</v>
      </c>
      <c r="H616" s="523" t="s">
        <v>1188</v>
      </c>
      <c r="I616" s="741"/>
      <c r="J616" s="813"/>
    </row>
    <row r="617" spans="1:10" ht="54.75" thickBot="1" x14ac:dyDescent="0.3">
      <c r="A617" s="6"/>
      <c r="B617" s="9"/>
      <c r="C617" s="76"/>
      <c r="D617" s="87">
        <v>4</v>
      </c>
      <c r="E617" s="313">
        <v>20.54</v>
      </c>
      <c r="F617" s="363" t="s">
        <v>648</v>
      </c>
      <c r="G617" s="661" t="s">
        <v>969</v>
      </c>
      <c r="H617" s="661" t="s">
        <v>1263</v>
      </c>
      <c r="I617" s="741"/>
      <c r="J617" s="813"/>
    </row>
    <row r="618" spans="1:10" ht="54.75" thickBot="1" x14ac:dyDescent="0.3">
      <c r="A618" s="6"/>
      <c r="B618" s="9"/>
      <c r="C618" s="76"/>
      <c r="D618" s="138">
        <v>5</v>
      </c>
      <c r="E618" s="337">
        <v>13.93</v>
      </c>
      <c r="F618" s="363" t="s">
        <v>649</v>
      </c>
      <c r="G618" s="662" t="s">
        <v>970</v>
      </c>
      <c r="H618" s="662" t="s">
        <v>1264</v>
      </c>
      <c r="I618" s="741"/>
      <c r="J618" s="813"/>
    </row>
    <row r="619" spans="1:10" ht="90.75" thickBot="1" x14ac:dyDescent="0.3">
      <c r="A619" s="6"/>
      <c r="B619" s="9"/>
      <c r="C619" s="76"/>
      <c r="D619" s="107"/>
      <c r="E619" s="337"/>
      <c r="F619" s="362" t="s">
        <v>650</v>
      </c>
      <c r="G619" s="662"/>
      <c r="H619" s="726"/>
      <c r="I619" s="741"/>
      <c r="J619" s="813"/>
    </row>
    <row r="620" spans="1:10" ht="18.75" thickBot="1" x14ac:dyDescent="0.3">
      <c r="A620" s="7"/>
      <c r="B620" s="10"/>
      <c r="C620" s="77"/>
      <c r="D620" s="172"/>
      <c r="E620" s="338"/>
      <c r="F620" s="377"/>
      <c r="G620" s="663"/>
      <c r="H620" s="727"/>
      <c r="I620" s="742"/>
      <c r="J620" s="814"/>
    </row>
    <row r="621" spans="1:10" ht="72.75" thickBot="1" x14ac:dyDescent="0.3">
      <c r="A621" s="5" t="s">
        <v>93</v>
      </c>
      <c r="B621" s="8" t="s">
        <v>171</v>
      </c>
      <c r="C621" s="76" t="s">
        <v>269</v>
      </c>
      <c r="D621" s="106">
        <v>1</v>
      </c>
      <c r="E621" s="232">
        <v>17.079999999999998</v>
      </c>
      <c r="F621" s="368" t="s">
        <v>651</v>
      </c>
      <c r="G621" s="2" t="s">
        <v>724</v>
      </c>
      <c r="H621" s="2" t="s">
        <v>1019</v>
      </c>
      <c r="I621" s="741">
        <f>SUM(E621:E629)</f>
        <v>103.14</v>
      </c>
      <c r="J621" s="812">
        <v>50</v>
      </c>
    </row>
    <row r="622" spans="1:10" ht="54.75" thickBot="1" x14ac:dyDescent="0.3">
      <c r="A622" s="6"/>
      <c r="B622" s="8"/>
      <c r="C622" s="78"/>
      <c r="D622" s="106"/>
      <c r="E622" s="234"/>
      <c r="F622" s="362" t="s">
        <v>652</v>
      </c>
      <c r="G622" s="2"/>
      <c r="H622" s="183"/>
      <c r="I622" s="741"/>
      <c r="J622" s="813"/>
    </row>
    <row r="623" spans="1:10" ht="72.75" thickBot="1" x14ac:dyDescent="0.3">
      <c r="A623" s="6"/>
      <c r="B623" s="8"/>
      <c r="C623" s="78"/>
      <c r="D623" s="138">
        <v>2</v>
      </c>
      <c r="E623" s="250">
        <v>21.9</v>
      </c>
      <c r="F623" s="363" t="s">
        <v>653</v>
      </c>
      <c r="G623" s="182" t="s">
        <v>971</v>
      </c>
      <c r="H623" s="182" t="s">
        <v>1241</v>
      </c>
      <c r="I623" s="741"/>
      <c r="J623" s="813"/>
    </row>
    <row r="624" spans="1:10" ht="54.75" thickBot="1" x14ac:dyDescent="0.3">
      <c r="A624" s="6"/>
      <c r="B624" s="8"/>
      <c r="C624" s="78"/>
      <c r="D624" s="138"/>
      <c r="E624" s="234"/>
      <c r="F624" s="376" t="s">
        <v>654</v>
      </c>
      <c r="G624" s="183"/>
      <c r="H624" s="183"/>
      <c r="I624" s="741"/>
      <c r="J624" s="813"/>
    </row>
    <row r="625" spans="1:10" ht="18.75" thickBot="1" x14ac:dyDescent="0.3">
      <c r="A625" s="6"/>
      <c r="B625" s="8"/>
      <c r="C625" s="78"/>
      <c r="D625" s="87">
        <v>3</v>
      </c>
      <c r="E625" s="339">
        <v>20.68</v>
      </c>
      <c r="F625" s="376" t="s">
        <v>284</v>
      </c>
      <c r="G625" s="590" t="s">
        <v>972</v>
      </c>
      <c r="H625" s="523" t="s">
        <v>1249</v>
      </c>
      <c r="I625" s="741"/>
      <c r="J625" s="813"/>
    </row>
    <row r="626" spans="1:10" ht="18.75" thickBot="1" x14ac:dyDescent="0.3">
      <c r="A626" s="6"/>
      <c r="B626" s="8"/>
      <c r="C626" s="78"/>
      <c r="D626" s="91">
        <v>4</v>
      </c>
      <c r="E626" s="340">
        <v>20.84</v>
      </c>
      <c r="F626" s="382" t="s">
        <v>284</v>
      </c>
      <c r="G626" s="541" t="s">
        <v>973</v>
      </c>
      <c r="H626" s="537" t="s">
        <v>1265</v>
      </c>
      <c r="I626" s="741"/>
      <c r="J626" s="813"/>
    </row>
    <row r="627" spans="1:10" ht="54.75" thickBot="1" x14ac:dyDescent="0.3">
      <c r="A627" s="6"/>
      <c r="B627" s="8"/>
      <c r="C627" s="78"/>
      <c r="D627" s="138">
        <v>5</v>
      </c>
      <c r="E627" s="250">
        <v>12.08</v>
      </c>
      <c r="F627" s="382" t="s">
        <v>655</v>
      </c>
      <c r="G627" s="182" t="s">
        <v>779</v>
      </c>
      <c r="H627" s="182" t="s">
        <v>1071</v>
      </c>
      <c r="I627" s="741"/>
      <c r="J627" s="813"/>
    </row>
    <row r="628" spans="1:10" ht="72.75" thickBot="1" x14ac:dyDescent="0.3">
      <c r="A628" s="6"/>
      <c r="B628" s="8"/>
      <c r="C628" s="78"/>
      <c r="D628" s="108"/>
      <c r="E628" s="250"/>
      <c r="F628" s="380" t="s">
        <v>656</v>
      </c>
      <c r="G628" s="182"/>
      <c r="H628" s="182"/>
      <c r="I628" s="741"/>
      <c r="J628" s="813"/>
    </row>
    <row r="629" spans="1:10" ht="18.75" thickBot="1" x14ac:dyDescent="0.3">
      <c r="A629" s="7"/>
      <c r="B629" s="40"/>
      <c r="C629" s="79"/>
      <c r="D629" s="114">
        <v>6</v>
      </c>
      <c r="E629" s="341">
        <v>10.56</v>
      </c>
      <c r="F629" s="384" t="s">
        <v>284</v>
      </c>
      <c r="G629" s="664" t="s">
        <v>974</v>
      </c>
      <c r="H629" s="584" t="s">
        <v>1202</v>
      </c>
      <c r="I629" s="742"/>
      <c r="J629" s="814"/>
    </row>
    <row r="630" spans="1:10" ht="18.75" thickBot="1" x14ac:dyDescent="0.3">
      <c r="A630" s="2" t="s">
        <v>94</v>
      </c>
      <c r="B630" s="31" t="s">
        <v>172</v>
      </c>
      <c r="C630" s="31" t="s">
        <v>270</v>
      </c>
      <c r="D630" s="115">
        <v>1</v>
      </c>
      <c r="E630" s="306">
        <v>16.96</v>
      </c>
      <c r="F630" s="428" t="s">
        <v>284</v>
      </c>
      <c r="G630" s="553" t="s">
        <v>724</v>
      </c>
      <c r="H630" s="583" t="s">
        <v>1019</v>
      </c>
      <c r="I630" s="741">
        <f>SUM(E630:E634)</f>
        <v>69.84</v>
      </c>
      <c r="J630" s="812">
        <v>32</v>
      </c>
    </row>
    <row r="631" spans="1:10" ht="18.75" thickBot="1" x14ac:dyDescent="0.3">
      <c r="A631" s="2"/>
      <c r="B631" s="31"/>
      <c r="C631" s="31"/>
      <c r="D631" s="87">
        <v>2</v>
      </c>
      <c r="E631" s="313">
        <v>17.38</v>
      </c>
      <c r="F631" s="363" t="s">
        <v>284</v>
      </c>
      <c r="G631" s="554" t="s">
        <v>725</v>
      </c>
      <c r="H631" s="523" t="s">
        <v>1020</v>
      </c>
      <c r="I631" s="741"/>
      <c r="J631" s="812"/>
    </row>
    <row r="632" spans="1:10" ht="54.75" thickBot="1" x14ac:dyDescent="0.3">
      <c r="A632" s="2"/>
      <c r="B632" s="31"/>
      <c r="C632" s="31"/>
      <c r="D632" s="86">
        <v>3</v>
      </c>
      <c r="E632" s="342">
        <v>16.670000000000002</v>
      </c>
      <c r="F632" s="363" t="s">
        <v>657</v>
      </c>
      <c r="G632" s="665" t="s">
        <v>776</v>
      </c>
      <c r="H632" s="116" t="s">
        <v>1068</v>
      </c>
      <c r="I632" s="741"/>
      <c r="J632" s="812"/>
    </row>
    <row r="633" spans="1:10" ht="54.75" thickBot="1" x14ac:dyDescent="0.3">
      <c r="A633" s="2"/>
      <c r="B633" s="31"/>
      <c r="C633" s="31"/>
      <c r="D633" s="138">
        <v>4</v>
      </c>
      <c r="E633" s="250">
        <v>18.829999999999998</v>
      </c>
      <c r="F633" s="363" t="s">
        <v>658</v>
      </c>
      <c r="G633" s="182" t="s">
        <v>777</v>
      </c>
      <c r="H633" s="182" t="s">
        <v>1069</v>
      </c>
      <c r="I633" s="741"/>
      <c r="J633" s="812"/>
    </row>
    <row r="634" spans="1:10" ht="54.75" thickBot="1" x14ac:dyDescent="0.3">
      <c r="A634" s="37"/>
      <c r="B634" s="61"/>
      <c r="C634" s="61"/>
      <c r="D634" s="165"/>
      <c r="E634" s="269"/>
      <c r="F634" s="377" t="s">
        <v>659</v>
      </c>
      <c r="G634" s="171"/>
      <c r="H634" s="171"/>
      <c r="I634" s="742"/>
      <c r="J634" s="823"/>
    </row>
    <row r="635" spans="1:10" ht="18.75" thickBot="1" x14ac:dyDescent="0.3">
      <c r="A635" s="5" t="s">
        <v>95</v>
      </c>
      <c r="B635" s="8" t="s">
        <v>173</v>
      </c>
      <c r="C635" s="8" t="s">
        <v>271</v>
      </c>
      <c r="D635" s="99">
        <v>1</v>
      </c>
      <c r="E635" s="241">
        <v>13.71</v>
      </c>
      <c r="F635" s="493" t="s">
        <v>660</v>
      </c>
      <c r="G635" s="531" t="s">
        <v>975</v>
      </c>
      <c r="H635" s="567" t="s">
        <v>1266</v>
      </c>
      <c r="I635" s="743">
        <f>+E637+E640+E641</f>
        <v>32.340000000000003</v>
      </c>
      <c r="J635" s="815">
        <v>16</v>
      </c>
    </row>
    <row r="636" spans="1:10" ht="54.75" thickBot="1" x14ac:dyDescent="0.3">
      <c r="A636" s="5"/>
      <c r="B636" s="9"/>
      <c r="C636" s="9"/>
      <c r="D636" s="103">
        <v>2</v>
      </c>
      <c r="E636" s="270">
        <v>10.7</v>
      </c>
      <c r="F636" s="459" t="s">
        <v>660</v>
      </c>
      <c r="G636" s="555" t="s">
        <v>976</v>
      </c>
      <c r="H636" s="555" t="s">
        <v>1267</v>
      </c>
      <c r="I636" s="743"/>
      <c r="J636" s="830"/>
    </row>
    <row r="637" spans="1:10" ht="90.75" thickBot="1" x14ac:dyDescent="0.3">
      <c r="A637" s="5"/>
      <c r="B637" s="9"/>
      <c r="C637" s="9"/>
      <c r="D637" s="190">
        <v>3</v>
      </c>
      <c r="E637" s="343">
        <v>13.66</v>
      </c>
      <c r="F637" s="494" t="s">
        <v>661</v>
      </c>
      <c r="G637" s="666" t="s">
        <v>977</v>
      </c>
      <c r="H637" s="728" t="s">
        <v>1268</v>
      </c>
      <c r="I637" s="743"/>
      <c r="J637" s="830"/>
    </row>
    <row r="638" spans="1:10" ht="72.75" thickBot="1" x14ac:dyDescent="0.3">
      <c r="A638" s="5"/>
      <c r="B638" s="9"/>
      <c r="C638" s="9"/>
      <c r="D638" s="174">
        <v>4</v>
      </c>
      <c r="E638" s="344">
        <v>5.89</v>
      </c>
      <c r="F638" s="495" t="s">
        <v>662</v>
      </c>
      <c r="G638" s="667" t="s">
        <v>978</v>
      </c>
      <c r="H638" s="729" t="s">
        <v>1269</v>
      </c>
      <c r="I638" s="743"/>
      <c r="J638" s="830"/>
    </row>
    <row r="639" spans="1:10" ht="113.25" thickBot="1" x14ac:dyDescent="0.3">
      <c r="A639" s="5"/>
      <c r="B639" s="9"/>
      <c r="C639" s="9"/>
      <c r="D639" s="175">
        <v>5</v>
      </c>
      <c r="E639" s="345">
        <v>18.63</v>
      </c>
      <c r="F639" s="496" t="s">
        <v>663</v>
      </c>
      <c r="G639" s="668" t="s">
        <v>979</v>
      </c>
      <c r="H639" s="668" t="s">
        <v>1270</v>
      </c>
      <c r="I639" s="743"/>
      <c r="J639" s="830"/>
    </row>
    <row r="640" spans="1:10" ht="90.75" thickBot="1" x14ac:dyDescent="0.3">
      <c r="A640" s="5"/>
      <c r="B640" s="9"/>
      <c r="C640" s="9"/>
      <c r="D640" s="191">
        <v>6</v>
      </c>
      <c r="E640" s="346">
        <v>11.09</v>
      </c>
      <c r="F640" s="497" t="s">
        <v>664</v>
      </c>
      <c r="G640" s="669" t="s">
        <v>980</v>
      </c>
      <c r="H640" s="669" t="s">
        <v>1271</v>
      </c>
      <c r="I640" s="743"/>
      <c r="J640" s="830"/>
    </row>
    <row r="641" spans="1:10" ht="72.75" thickBot="1" x14ac:dyDescent="0.3">
      <c r="A641" s="25"/>
      <c r="B641" s="10"/>
      <c r="C641" s="10"/>
      <c r="D641" s="94">
        <v>7</v>
      </c>
      <c r="E641" s="347">
        <v>7.59</v>
      </c>
      <c r="F641" s="498" t="s">
        <v>665</v>
      </c>
      <c r="G641" s="670" t="s">
        <v>981</v>
      </c>
      <c r="H641" s="730" t="s">
        <v>1272</v>
      </c>
      <c r="I641" s="785"/>
      <c r="J641" s="831"/>
    </row>
    <row r="642" spans="1:10" ht="18.75" thickBot="1" x14ac:dyDescent="0.3">
      <c r="A642" s="21" t="s">
        <v>96</v>
      </c>
      <c r="B642" s="48" t="s">
        <v>173</v>
      </c>
      <c r="C642" s="64" t="s">
        <v>272</v>
      </c>
      <c r="D642" s="148">
        <v>1</v>
      </c>
      <c r="E642" s="265">
        <v>13.14</v>
      </c>
      <c r="F642" s="431" t="s">
        <v>284</v>
      </c>
      <c r="G642" s="671" t="s">
        <v>749</v>
      </c>
      <c r="H642" s="731" t="s">
        <v>1043</v>
      </c>
      <c r="I642" s="796">
        <v>12.71</v>
      </c>
      <c r="J642" s="824">
        <v>6</v>
      </c>
    </row>
    <row r="643" spans="1:10" ht="18.75" thickBot="1" x14ac:dyDescent="0.3">
      <c r="A643" s="5" t="s">
        <v>97</v>
      </c>
      <c r="B643" s="8" t="s">
        <v>111</v>
      </c>
      <c r="C643" s="8" t="s">
        <v>273</v>
      </c>
      <c r="D643" s="99">
        <v>1</v>
      </c>
      <c r="E643" s="241">
        <v>16.399999999999999</v>
      </c>
      <c r="F643" s="499" t="s">
        <v>284</v>
      </c>
      <c r="G643" s="531" t="s">
        <v>724</v>
      </c>
      <c r="H643" s="567" t="s">
        <v>1019</v>
      </c>
      <c r="I643" s="743">
        <f>SUM(E643:E652)</f>
        <v>165.60000000000002</v>
      </c>
      <c r="J643" s="815">
        <v>76</v>
      </c>
    </row>
    <row r="644" spans="1:10" ht="18.75" thickBot="1" x14ac:dyDescent="0.3">
      <c r="A644" s="5"/>
      <c r="B644" s="8"/>
      <c r="C644" s="9"/>
      <c r="D644" s="91">
        <v>2</v>
      </c>
      <c r="E644" s="211">
        <v>14.48</v>
      </c>
      <c r="F644" s="500" t="s">
        <v>284</v>
      </c>
      <c r="G644" s="527" t="s">
        <v>747</v>
      </c>
      <c r="H644" s="537" t="s">
        <v>1273</v>
      </c>
      <c r="I644" s="743"/>
      <c r="J644" s="830"/>
    </row>
    <row r="645" spans="1:10" ht="18.75" thickBot="1" x14ac:dyDescent="0.3">
      <c r="A645" s="5"/>
      <c r="B645" s="8"/>
      <c r="C645" s="9"/>
      <c r="D645" s="91">
        <v>3</v>
      </c>
      <c r="E645" s="211">
        <v>15.67</v>
      </c>
      <c r="F645" s="500" t="s">
        <v>284</v>
      </c>
      <c r="G645" s="527" t="s">
        <v>982</v>
      </c>
      <c r="H645" s="537" t="s">
        <v>1274</v>
      </c>
      <c r="I645" s="743"/>
      <c r="J645" s="830"/>
    </row>
    <row r="646" spans="1:10" ht="18.75" thickBot="1" x14ac:dyDescent="0.3">
      <c r="A646" s="5"/>
      <c r="B646" s="8"/>
      <c r="C646" s="9"/>
      <c r="D646" s="87">
        <v>4</v>
      </c>
      <c r="E646" s="211">
        <v>23.85</v>
      </c>
      <c r="F646" s="500" t="s">
        <v>284</v>
      </c>
      <c r="G646" s="527" t="s">
        <v>983</v>
      </c>
      <c r="H646" s="537" t="s">
        <v>1275</v>
      </c>
      <c r="I646" s="743"/>
      <c r="J646" s="830"/>
    </row>
    <row r="647" spans="1:10" ht="18.75" thickBot="1" x14ac:dyDescent="0.3">
      <c r="A647" s="5"/>
      <c r="B647" s="8"/>
      <c r="C647" s="9"/>
      <c r="D647" s="87">
        <v>5</v>
      </c>
      <c r="E647" s="207">
        <v>14.88</v>
      </c>
      <c r="F647" s="468" t="s">
        <v>284</v>
      </c>
      <c r="G647" s="554" t="s">
        <v>984</v>
      </c>
      <c r="H647" s="523" t="s">
        <v>1276</v>
      </c>
      <c r="I647" s="743"/>
      <c r="J647" s="830"/>
    </row>
    <row r="648" spans="1:10" ht="18.75" thickBot="1" x14ac:dyDescent="0.3">
      <c r="A648" s="5"/>
      <c r="B648" s="8"/>
      <c r="C648" s="9"/>
      <c r="D648" s="87">
        <v>6</v>
      </c>
      <c r="E648" s="207">
        <v>17.03</v>
      </c>
      <c r="F648" s="468" t="s">
        <v>284</v>
      </c>
      <c r="G648" s="554" t="s">
        <v>985</v>
      </c>
      <c r="H648" s="523" t="s">
        <v>1277</v>
      </c>
      <c r="I648" s="743"/>
      <c r="J648" s="830"/>
    </row>
    <row r="649" spans="1:10" ht="18.75" thickBot="1" x14ac:dyDescent="0.3">
      <c r="A649" s="5"/>
      <c r="B649" s="8"/>
      <c r="C649" s="9"/>
      <c r="D649" s="87">
        <v>7</v>
      </c>
      <c r="E649" s="207">
        <v>20.56</v>
      </c>
      <c r="F649" s="468" t="s">
        <v>284</v>
      </c>
      <c r="G649" s="554" t="s">
        <v>986</v>
      </c>
      <c r="H649" s="523" t="s">
        <v>1278</v>
      </c>
      <c r="I649" s="743"/>
      <c r="J649" s="830"/>
    </row>
    <row r="650" spans="1:10" ht="18.75" thickBot="1" x14ac:dyDescent="0.3">
      <c r="A650" s="5"/>
      <c r="B650" s="8"/>
      <c r="C650" s="9"/>
      <c r="D650" s="87">
        <v>8</v>
      </c>
      <c r="E650" s="207">
        <v>16.37</v>
      </c>
      <c r="F650" s="468" t="s">
        <v>284</v>
      </c>
      <c r="G650" s="554" t="s">
        <v>987</v>
      </c>
      <c r="H650" s="523" t="s">
        <v>1279</v>
      </c>
      <c r="I650" s="743"/>
      <c r="J650" s="830"/>
    </row>
    <row r="651" spans="1:10" ht="18.75" thickBot="1" x14ac:dyDescent="0.3">
      <c r="A651" s="5"/>
      <c r="B651" s="8"/>
      <c r="C651" s="9"/>
      <c r="D651" s="87">
        <v>9</v>
      </c>
      <c r="E651" s="207">
        <v>11.68</v>
      </c>
      <c r="F651" s="468" t="s">
        <v>284</v>
      </c>
      <c r="G651" s="554" t="s">
        <v>988</v>
      </c>
      <c r="H651" s="523" t="s">
        <v>1247</v>
      </c>
      <c r="I651" s="743"/>
      <c r="J651" s="830"/>
    </row>
    <row r="652" spans="1:10" ht="18.75" thickBot="1" x14ac:dyDescent="0.3">
      <c r="A652" s="25"/>
      <c r="B652" s="40"/>
      <c r="C652" s="10"/>
      <c r="D652" s="114">
        <v>10</v>
      </c>
      <c r="E652" s="242">
        <v>14.68</v>
      </c>
      <c r="F652" s="463" t="s">
        <v>284</v>
      </c>
      <c r="G652" s="552" t="s">
        <v>989</v>
      </c>
      <c r="H652" s="584" t="s">
        <v>1280</v>
      </c>
      <c r="I652" s="785"/>
      <c r="J652" s="831"/>
    </row>
    <row r="653" spans="1:10" ht="18.75" thickBot="1" x14ac:dyDescent="0.3">
      <c r="A653" s="5" t="s">
        <v>98</v>
      </c>
      <c r="B653" s="8" t="s">
        <v>111</v>
      </c>
      <c r="C653" s="8" t="s">
        <v>274</v>
      </c>
      <c r="D653" s="99">
        <v>1</v>
      </c>
      <c r="E653" s="315">
        <v>25.4</v>
      </c>
      <c r="F653" s="385" t="s">
        <v>284</v>
      </c>
      <c r="G653" s="531" t="s">
        <v>990</v>
      </c>
      <c r="H653" s="567" t="s">
        <v>1281</v>
      </c>
      <c r="I653" s="741">
        <f>SUM(E653:E657)</f>
        <v>118.27</v>
      </c>
      <c r="J653" s="812">
        <v>52</v>
      </c>
    </row>
    <row r="654" spans="1:10" ht="18.75" thickBot="1" x14ac:dyDescent="0.3">
      <c r="A654" s="5"/>
      <c r="B654" s="9"/>
      <c r="C654" s="9"/>
      <c r="D654" s="87">
        <v>2</v>
      </c>
      <c r="E654" s="313">
        <v>20.57</v>
      </c>
      <c r="F654" s="364" t="s">
        <v>284</v>
      </c>
      <c r="G654" s="527" t="s">
        <v>991</v>
      </c>
      <c r="H654" s="537" t="s">
        <v>1282</v>
      </c>
      <c r="I654" s="759"/>
      <c r="J654" s="813"/>
    </row>
    <row r="655" spans="1:10" ht="18.75" thickBot="1" x14ac:dyDescent="0.3">
      <c r="A655" s="5"/>
      <c r="B655" s="9"/>
      <c r="C655" s="9"/>
      <c r="D655" s="91">
        <v>3</v>
      </c>
      <c r="E655" s="318">
        <v>22.13</v>
      </c>
      <c r="F655" s="381" t="s">
        <v>284</v>
      </c>
      <c r="G655" s="527" t="s">
        <v>992</v>
      </c>
      <c r="H655" s="537" t="s">
        <v>1283</v>
      </c>
      <c r="I655" s="759"/>
      <c r="J655" s="813"/>
    </row>
    <row r="656" spans="1:10" ht="18.75" thickBot="1" x14ac:dyDescent="0.3">
      <c r="A656" s="5"/>
      <c r="B656" s="9"/>
      <c r="C656" s="9"/>
      <c r="D656" s="87">
        <v>4</v>
      </c>
      <c r="E656" s="313">
        <v>22.8</v>
      </c>
      <c r="F656" s="381" t="s">
        <v>284</v>
      </c>
      <c r="G656" s="554" t="s">
        <v>993</v>
      </c>
      <c r="H656" s="523" t="s">
        <v>1284</v>
      </c>
      <c r="I656" s="759"/>
      <c r="J656" s="813"/>
    </row>
    <row r="657" spans="1:10" ht="18.75" thickBot="1" x14ac:dyDescent="0.3">
      <c r="A657" s="25"/>
      <c r="B657" s="10"/>
      <c r="C657" s="10"/>
      <c r="D657" s="114">
        <v>5</v>
      </c>
      <c r="E657" s="336">
        <v>27.37</v>
      </c>
      <c r="F657" s="394" t="s">
        <v>284</v>
      </c>
      <c r="G657" s="552" t="s">
        <v>994</v>
      </c>
      <c r="H657" s="584" t="s">
        <v>1285</v>
      </c>
      <c r="I657" s="760"/>
      <c r="J657" s="814"/>
    </row>
    <row r="658" spans="1:10" ht="54.75" thickBot="1" x14ac:dyDescent="0.3">
      <c r="A658" s="5" t="s">
        <v>99</v>
      </c>
      <c r="B658" s="8" t="s">
        <v>111</v>
      </c>
      <c r="C658" s="8" t="s">
        <v>275</v>
      </c>
      <c r="D658" s="106">
        <v>1</v>
      </c>
      <c r="E658" s="232">
        <v>24.4</v>
      </c>
      <c r="F658" s="501" t="s">
        <v>666</v>
      </c>
      <c r="G658" s="2" t="s">
        <v>756</v>
      </c>
      <c r="H658" s="2" t="s">
        <v>1161</v>
      </c>
      <c r="I658" s="741">
        <f>SUM(E658:E667)</f>
        <v>130.73000000000002</v>
      </c>
      <c r="J658" s="812">
        <v>54</v>
      </c>
    </row>
    <row r="659" spans="1:10" ht="54.75" thickBot="1" x14ac:dyDescent="0.3">
      <c r="A659" s="6"/>
      <c r="B659" s="8"/>
      <c r="C659" s="8"/>
      <c r="D659" s="106"/>
      <c r="E659" s="232"/>
      <c r="F659" s="502" t="s">
        <v>667</v>
      </c>
      <c r="G659" s="2"/>
      <c r="H659" s="183"/>
      <c r="I659" s="741"/>
      <c r="J659" s="813"/>
    </row>
    <row r="660" spans="1:10" ht="54.75" thickBot="1" x14ac:dyDescent="0.3">
      <c r="A660" s="6"/>
      <c r="B660" s="8"/>
      <c r="C660" s="8"/>
      <c r="D660" s="138">
        <v>2</v>
      </c>
      <c r="E660" s="250">
        <v>29.2</v>
      </c>
      <c r="F660" s="503" t="s">
        <v>668</v>
      </c>
      <c r="G660" s="182" t="s">
        <v>995</v>
      </c>
      <c r="H660" s="182" t="s">
        <v>1162</v>
      </c>
      <c r="I660" s="741"/>
      <c r="J660" s="813"/>
    </row>
    <row r="661" spans="1:10" ht="54.75" thickBot="1" x14ac:dyDescent="0.3">
      <c r="A661" s="6"/>
      <c r="B661" s="8"/>
      <c r="C661" s="8"/>
      <c r="D661" s="138"/>
      <c r="E661" s="250"/>
      <c r="F661" s="502" t="s">
        <v>669</v>
      </c>
      <c r="G661" s="182"/>
      <c r="H661" s="182"/>
      <c r="I661" s="741"/>
      <c r="J661" s="813"/>
    </row>
    <row r="662" spans="1:10" ht="54.75" thickBot="1" x14ac:dyDescent="0.3">
      <c r="A662" s="6"/>
      <c r="B662" s="8"/>
      <c r="C662" s="8"/>
      <c r="D662" s="138">
        <v>3</v>
      </c>
      <c r="E662" s="250">
        <v>25.4</v>
      </c>
      <c r="F662" s="503" t="s">
        <v>670</v>
      </c>
      <c r="G662" s="182" t="s">
        <v>996</v>
      </c>
      <c r="H662" s="182" t="s">
        <v>1113</v>
      </c>
      <c r="I662" s="741"/>
      <c r="J662" s="813"/>
    </row>
    <row r="663" spans="1:10" ht="54.75" thickBot="1" x14ac:dyDescent="0.3">
      <c r="A663" s="6"/>
      <c r="B663" s="8"/>
      <c r="C663" s="8"/>
      <c r="D663" s="138"/>
      <c r="E663" s="250"/>
      <c r="F663" s="502" t="s">
        <v>671</v>
      </c>
      <c r="G663" s="183"/>
      <c r="H663" s="183"/>
      <c r="I663" s="741"/>
      <c r="J663" s="813"/>
    </row>
    <row r="664" spans="1:10" ht="36.75" thickBot="1" x14ac:dyDescent="0.3">
      <c r="A664" s="6"/>
      <c r="B664" s="8"/>
      <c r="C664" s="8"/>
      <c r="D664" s="138">
        <v>4</v>
      </c>
      <c r="E664" s="250">
        <v>21.93</v>
      </c>
      <c r="F664" s="503" t="s">
        <v>672</v>
      </c>
      <c r="G664" s="182" t="s">
        <v>997</v>
      </c>
      <c r="H664" s="182" t="s">
        <v>1132</v>
      </c>
      <c r="I664" s="741"/>
      <c r="J664" s="813"/>
    </row>
    <row r="665" spans="1:10" ht="54.75" thickBot="1" x14ac:dyDescent="0.3">
      <c r="A665" s="6"/>
      <c r="B665" s="8"/>
      <c r="C665" s="8"/>
      <c r="D665" s="138"/>
      <c r="E665" s="234"/>
      <c r="F665" s="502" t="s">
        <v>673</v>
      </c>
      <c r="G665" s="182"/>
      <c r="H665" s="182"/>
      <c r="I665" s="741"/>
      <c r="J665" s="813"/>
    </row>
    <row r="666" spans="1:10" ht="54.75" thickBot="1" x14ac:dyDescent="0.3">
      <c r="A666" s="6"/>
      <c r="B666" s="8"/>
      <c r="C666" s="8"/>
      <c r="D666" s="138">
        <v>5</v>
      </c>
      <c r="E666" s="331">
        <v>29.8</v>
      </c>
      <c r="F666" s="504" t="s">
        <v>674</v>
      </c>
      <c r="G666" s="532" t="s">
        <v>998</v>
      </c>
      <c r="H666" s="532" t="s">
        <v>1286</v>
      </c>
      <c r="I666" s="741"/>
      <c r="J666" s="813"/>
    </row>
    <row r="667" spans="1:10" ht="54.75" thickBot="1" x14ac:dyDescent="0.3">
      <c r="A667" s="7"/>
      <c r="B667" s="40"/>
      <c r="C667" s="40"/>
      <c r="D667" s="165"/>
      <c r="E667" s="348"/>
      <c r="F667" s="505" t="s">
        <v>675</v>
      </c>
      <c r="G667" s="588"/>
      <c r="H667" s="534"/>
      <c r="I667" s="742"/>
      <c r="J667" s="814"/>
    </row>
    <row r="668" spans="1:10" ht="72.75" thickBot="1" x14ac:dyDescent="0.3">
      <c r="A668" s="5" t="s">
        <v>100</v>
      </c>
      <c r="B668" s="8" t="s">
        <v>174</v>
      </c>
      <c r="C668" s="8" t="s">
        <v>276</v>
      </c>
      <c r="D668" s="106">
        <v>1</v>
      </c>
      <c r="E668" s="328">
        <v>19.7</v>
      </c>
      <c r="F668" s="368" t="s">
        <v>676</v>
      </c>
      <c r="G668" s="585" t="s">
        <v>724</v>
      </c>
      <c r="H668" s="585" t="s">
        <v>1019</v>
      </c>
      <c r="I668" s="741">
        <f>SUM(E668:E674)</f>
        <v>52.599999999999994</v>
      </c>
      <c r="J668" s="812">
        <v>24</v>
      </c>
    </row>
    <row r="669" spans="1:10" ht="36.75" thickBot="1" x14ac:dyDescent="0.3">
      <c r="A669" s="5"/>
      <c r="B669" s="8"/>
      <c r="C669" s="8"/>
      <c r="D669" s="108"/>
      <c r="E669" s="330"/>
      <c r="F669" s="362" t="s">
        <v>677</v>
      </c>
      <c r="G669" s="573"/>
      <c r="H669" s="573"/>
      <c r="I669" s="759"/>
      <c r="J669" s="812"/>
    </row>
    <row r="670" spans="1:10" ht="72.75" thickBot="1" x14ac:dyDescent="0.3">
      <c r="A670" s="5"/>
      <c r="B670" s="8"/>
      <c r="C670" s="8"/>
      <c r="D670" s="138">
        <v>2</v>
      </c>
      <c r="E670" s="331">
        <v>16.649999999999999</v>
      </c>
      <c r="F670" s="363" t="s">
        <v>678</v>
      </c>
      <c r="G670" s="570" t="s">
        <v>999</v>
      </c>
      <c r="H670" s="570" t="s">
        <v>1287</v>
      </c>
      <c r="I670" s="759"/>
      <c r="J670" s="812"/>
    </row>
    <row r="671" spans="1:10" ht="54.75" thickBot="1" x14ac:dyDescent="0.3">
      <c r="A671" s="5"/>
      <c r="B671" s="8"/>
      <c r="C671" s="8"/>
      <c r="D671" s="108"/>
      <c r="E671" s="330"/>
      <c r="F671" s="362" t="s">
        <v>679</v>
      </c>
      <c r="G671" s="573"/>
      <c r="H671" s="573"/>
      <c r="I671" s="759"/>
      <c r="J671" s="812"/>
    </row>
    <row r="672" spans="1:10" ht="72.75" thickBot="1" x14ac:dyDescent="0.3">
      <c r="A672" s="5"/>
      <c r="B672" s="8"/>
      <c r="C672" s="8"/>
      <c r="D672" s="138">
        <v>3</v>
      </c>
      <c r="E672" s="331">
        <v>12.43</v>
      </c>
      <c r="F672" s="363" t="s">
        <v>680</v>
      </c>
      <c r="G672" s="570" t="s">
        <v>726</v>
      </c>
      <c r="H672" s="570" t="s">
        <v>1021</v>
      </c>
      <c r="I672" s="759"/>
      <c r="J672" s="812"/>
    </row>
    <row r="673" spans="1:10" ht="54.75" thickBot="1" x14ac:dyDescent="0.3">
      <c r="A673" s="5"/>
      <c r="B673" s="8"/>
      <c r="C673" s="8"/>
      <c r="D673" s="108"/>
      <c r="E673" s="330"/>
      <c r="F673" s="376" t="s">
        <v>681</v>
      </c>
      <c r="G673" s="573"/>
      <c r="H673" s="573"/>
      <c r="I673" s="759"/>
      <c r="J673" s="812"/>
    </row>
    <row r="674" spans="1:10" ht="36.75" thickBot="1" x14ac:dyDescent="0.3">
      <c r="A674" s="25"/>
      <c r="B674" s="40"/>
      <c r="C674" s="40"/>
      <c r="D674" s="104">
        <v>4</v>
      </c>
      <c r="E674" s="349">
        <v>3.82</v>
      </c>
      <c r="F674" s="377" t="s">
        <v>311</v>
      </c>
      <c r="G674" s="655" t="s">
        <v>1000</v>
      </c>
      <c r="H674" s="546" t="s">
        <v>1288</v>
      </c>
      <c r="I674" s="760"/>
      <c r="J674" s="823"/>
    </row>
    <row r="675" spans="1:10" ht="36.75" thickBot="1" x14ac:dyDescent="0.3">
      <c r="A675" s="2" t="s">
        <v>101</v>
      </c>
      <c r="B675" s="31" t="s">
        <v>175</v>
      </c>
      <c r="C675" s="31" t="s">
        <v>277</v>
      </c>
      <c r="D675" s="192">
        <v>1</v>
      </c>
      <c r="E675" s="350">
        <v>11.1</v>
      </c>
      <c r="F675" s="506" t="s">
        <v>289</v>
      </c>
      <c r="G675" s="672" t="s">
        <v>1001</v>
      </c>
      <c r="H675" s="732" t="s">
        <v>1289</v>
      </c>
      <c r="I675" s="802">
        <f>SUM(E675:E681)</f>
        <v>78.16</v>
      </c>
      <c r="J675" s="839">
        <v>36</v>
      </c>
    </row>
    <row r="676" spans="1:10" ht="72.75" thickBot="1" x14ac:dyDescent="0.3">
      <c r="A676" s="3"/>
      <c r="B676" s="29"/>
      <c r="C676" s="31"/>
      <c r="D676" s="138">
        <v>2</v>
      </c>
      <c r="E676" s="331">
        <v>24.02</v>
      </c>
      <c r="F676" s="365" t="s">
        <v>682</v>
      </c>
      <c r="G676" s="154" t="s">
        <v>1002</v>
      </c>
      <c r="H676" s="154" t="s">
        <v>1290</v>
      </c>
      <c r="I676" s="803"/>
      <c r="J676" s="840"/>
    </row>
    <row r="677" spans="1:10" ht="54.75" thickBot="1" x14ac:dyDescent="0.3">
      <c r="A677" s="3"/>
      <c r="B677" s="29"/>
      <c r="C677" s="31"/>
      <c r="D677" s="138"/>
      <c r="E677" s="331"/>
      <c r="F677" s="507" t="s">
        <v>683</v>
      </c>
      <c r="G677" s="154"/>
      <c r="H677" s="154"/>
      <c r="I677" s="803"/>
      <c r="J677" s="840"/>
    </row>
    <row r="678" spans="1:10" ht="36.75" thickBot="1" x14ac:dyDescent="0.3">
      <c r="A678" s="3"/>
      <c r="B678" s="29"/>
      <c r="C678" s="31"/>
      <c r="D678" s="193">
        <v>3</v>
      </c>
      <c r="E678" s="339">
        <v>16.59</v>
      </c>
      <c r="F678" s="507" t="s">
        <v>290</v>
      </c>
      <c r="G678" s="313" t="s">
        <v>1003</v>
      </c>
      <c r="H678" s="733" t="s">
        <v>1291</v>
      </c>
      <c r="I678" s="803"/>
      <c r="J678" s="840"/>
    </row>
    <row r="679" spans="1:10" ht="72.75" thickBot="1" x14ac:dyDescent="0.3">
      <c r="A679" s="3"/>
      <c r="B679" s="29"/>
      <c r="C679" s="31"/>
      <c r="D679" s="182">
        <v>4</v>
      </c>
      <c r="E679" s="310">
        <v>11.86</v>
      </c>
      <c r="F679" s="363" t="s">
        <v>680</v>
      </c>
      <c r="G679" s="570" t="s">
        <v>807</v>
      </c>
      <c r="H679" s="154" t="s">
        <v>1145</v>
      </c>
      <c r="I679" s="803"/>
      <c r="J679" s="840"/>
    </row>
    <row r="680" spans="1:10" ht="108.75" thickBot="1" x14ac:dyDescent="0.3">
      <c r="A680" s="3"/>
      <c r="B680" s="29"/>
      <c r="C680" s="31"/>
      <c r="D680" s="182"/>
      <c r="E680" s="310"/>
      <c r="F680" s="376" t="s">
        <v>684</v>
      </c>
      <c r="G680" s="570"/>
      <c r="H680" s="154"/>
      <c r="I680" s="803"/>
      <c r="J680" s="840"/>
    </row>
    <row r="681" spans="1:10" ht="72.75" thickBot="1" x14ac:dyDescent="0.3">
      <c r="A681" s="4"/>
      <c r="B681" s="30"/>
      <c r="C681" s="61"/>
      <c r="D681" s="194">
        <v>5</v>
      </c>
      <c r="E681" s="351">
        <v>14.59</v>
      </c>
      <c r="F681" s="508" t="s">
        <v>685</v>
      </c>
      <c r="G681" s="673" t="s">
        <v>852</v>
      </c>
      <c r="H681" s="734" t="s">
        <v>1146</v>
      </c>
      <c r="I681" s="804"/>
      <c r="J681" s="841"/>
    </row>
    <row r="682" spans="1:10" ht="54" x14ac:dyDescent="0.25">
      <c r="A682" s="5" t="s">
        <v>102</v>
      </c>
      <c r="B682" s="58" t="s">
        <v>145</v>
      </c>
      <c r="C682" s="32" t="s">
        <v>278</v>
      </c>
      <c r="D682" s="195">
        <v>1</v>
      </c>
      <c r="E682" s="352">
        <v>19.61</v>
      </c>
      <c r="F682" s="378" t="s">
        <v>686</v>
      </c>
      <c r="G682" s="674" t="s">
        <v>724</v>
      </c>
      <c r="H682" s="735" t="s">
        <v>1019</v>
      </c>
      <c r="I682" s="805">
        <f>SUM(E682:E690)</f>
        <v>63.99</v>
      </c>
      <c r="J682" s="817">
        <v>30</v>
      </c>
    </row>
    <row r="683" spans="1:10" ht="54" x14ac:dyDescent="0.25">
      <c r="A683" s="6"/>
      <c r="B683" s="59"/>
      <c r="C683" s="33"/>
      <c r="D683" s="159"/>
      <c r="E683" s="275"/>
      <c r="F683" s="391" t="s">
        <v>687</v>
      </c>
      <c r="G683" s="675"/>
      <c r="H683" s="736"/>
      <c r="I683" s="806"/>
      <c r="J683" s="818"/>
    </row>
    <row r="684" spans="1:10" ht="18" x14ac:dyDescent="0.25">
      <c r="A684" s="6"/>
      <c r="B684" s="59"/>
      <c r="C684" s="33"/>
      <c r="D684" s="91">
        <v>2</v>
      </c>
      <c r="E684" s="211">
        <v>15.62</v>
      </c>
      <c r="F684" s="392" t="s">
        <v>284</v>
      </c>
      <c r="G684" s="619" t="s">
        <v>725</v>
      </c>
      <c r="H684" s="92" t="s">
        <v>1020</v>
      </c>
      <c r="I684" s="806"/>
      <c r="J684" s="818"/>
    </row>
    <row r="685" spans="1:10" ht="72" x14ac:dyDescent="0.25">
      <c r="A685" s="6"/>
      <c r="B685" s="59"/>
      <c r="C685" s="33"/>
      <c r="D685" s="159">
        <v>3</v>
      </c>
      <c r="E685" s="275">
        <v>12.66</v>
      </c>
      <c r="F685" s="392" t="s">
        <v>688</v>
      </c>
      <c r="G685" s="675" t="s">
        <v>1004</v>
      </c>
      <c r="H685" s="736" t="s">
        <v>1292</v>
      </c>
      <c r="I685" s="806"/>
      <c r="J685" s="818"/>
    </row>
    <row r="686" spans="1:10" ht="54" x14ac:dyDescent="0.25">
      <c r="A686" s="6"/>
      <c r="B686" s="59"/>
      <c r="C686" s="33"/>
      <c r="D686" s="159"/>
      <c r="E686" s="275"/>
      <c r="F686" s="379" t="s">
        <v>689</v>
      </c>
      <c r="G686" s="675"/>
      <c r="H686" s="736"/>
      <c r="I686" s="806"/>
      <c r="J686" s="818"/>
    </row>
    <row r="687" spans="1:10" ht="90" x14ac:dyDescent="0.25">
      <c r="A687" s="6"/>
      <c r="B687" s="59"/>
      <c r="C687" s="33"/>
      <c r="D687" s="159">
        <v>4</v>
      </c>
      <c r="E687" s="275">
        <v>13.72</v>
      </c>
      <c r="F687" s="392" t="s">
        <v>690</v>
      </c>
      <c r="G687" s="675" t="s">
        <v>1005</v>
      </c>
      <c r="H687" s="736" t="s">
        <v>1293</v>
      </c>
      <c r="I687" s="806"/>
      <c r="J687" s="818"/>
    </row>
    <row r="688" spans="1:10" ht="54" x14ac:dyDescent="0.25">
      <c r="A688" s="6"/>
      <c r="B688" s="59"/>
      <c r="C688" s="33"/>
      <c r="D688" s="159"/>
      <c r="E688" s="275"/>
      <c r="F688" s="391" t="s">
        <v>691</v>
      </c>
      <c r="G688" s="675"/>
      <c r="H688" s="736"/>
      <c r="I688" s="806"/>
      <c r="J688" s="818"/>
    </row>
    <row r="689" spans="1:10" ht="54" x14ac:dyDescent="0.25">
      <c r="A689" s="6"/>
      <c r="B689" s="59"/>
      <c r="C689" s="33"/>
      <c r="D689" s="159">
        <v>5</v>
      </c>
      <c r="E689" s="275">
        <v>2.38</v>
      </c>
      <c r="F689" s="392" t="s">
        <v>692</v>
      </c>
      <c r="G689" s="675">
        <v>29</v>
      </c>
      <c r="H689" s="736">
        <v>30</v>
      </c>
      <c r="I689" s="806"/>
      <c r="J689" s="818"/>
    </row>
    <row r="690" spans="1:10" ht="54.75" thickBot="1" x14ac:dyDescent="0.3">
      <c r="A690" s="7"/>
      <c r="B690" s="60"/>
      <c r="C690" s="34"/>
      <c r="D690" s="196"/>
      <c r="E690" s="353"/>
      <c r="F690" s="367" t="s">
        <v>693</v>
      </c>
      <c r="G690" s="676"/>
      <c r="H690" s="737"/>
      <c r="I690" s="807"/>
      <c r="J690" s="819"/>
    </row>
    <row r="691" spans="1:10" ht="18.75" thickBot="1" x14ac:dyDescent="0.3">
      <c r="A691" s="5" t="s">
        <v>103</v>
      </c>
      <c r="B691" s="8" t="s">
        <v>145</v>
      </c>
      <c r="C691" s="31" t="s">
        <v>279</v>
      </c>
      <c r="D691" s="95">
        <v>1</v>
      </c>
      <c r="E691" s="354">
        <v>10.33</v>
      </c>
      <c r="F691" s="509" t="s">
        <v>694</v>
      </c>
      <c r="G691" s="535" t="s">
        <v>774</v>
      </c>
      <c r="H691" s="535" t="s">
        <v>1126</v>
      </c>
      <c r="I691" s="596">
        <f>SUM(E691:E718)</f>
        <v>146.69</v>
      </c>
      <c r="J691" s="815">
        <v>66</v>
      </c>
    </row>
    <row r="692" spans="1:10" ht="18.75" thickBot="1" x14ac:dyDescent="0.3">
      <c r="A692" s="6"/>
      <c r="B692" s="8"/>
      <c r="C692" s="31"/>
      <c r="D692" s="96"/>
      <c r="E692" s="317"/>
      <c r="F692" s="510" t="s">
        <v>695</v>
      </c>
      <c r="G692" s="533"/>
      <c r="H692" s="533"/>
      <c r="I692" s="710"/>
      <c r="J692" s="830"/>
    </row>
    <row r="693" spans="1:10" ht="18.75" thickBot="1" x14ac:dyDescent="0.3">
      <c r="A693" s="6"/>
      <c r="B693" s="8"/>
      <c r="C693" s="31"/>
      <c r="D693" s="91">
        <v>2</v>
      </c>
      <c r="E693" s="340">
        <v>3.49</v>
      </c>
      <c r="F693" s="510" t="s">
        <v>311</v>
      </c>
      <c r="G693" s="541" t="s">
        <v>1006</v>
      </c>
      <c r="H693" s="537" t="s">
        <v>1218</v>
      </c>
      <c r="I693" s="710"/>
      <c r="J693" s="830"/>
    </row>
    <row r="694" spans="1:10" ht="18.75" thickBot="1" x14ac:dyDescent="0.3">
      <c r="A694" s="6"/>
      <c r="B694" s="8"/>
      <c r="C694" s="31"/>
      <c r="D694" s="97">
        <v>3</v>
      </c>
      <c r="E694" s="316">
        <v>4.0199999999999996</v>
      </c>
      <c r="F694" s="511" t="s">
        <v>696</v>
      </c>
      <c r="G694" s="532" t="s">
        <v>928</v>
      </c>
      <c r="H694" s="160" t="s">
        <v>1219</v>
      </c>
      <c r="I694" s="710"/>
      <c r="J694" s="830"/>
    </row>
    <row r="695" spans="1:10" ht="18.75" thickBot="1" x14ac:dyDescent="0.3">
      <c r="A695" s="6"/>
      <c r="B695" s="8"/>
      <c r="C695" s="31"/>
      <c r="D695" s="97"/>
      <c r="E695" s="317"/>
      <c r="F695" s="510" t="s">
        <v>697</v>
      </c>
      <c r="G695" s="533"/>
      <c r="H695" s="530"/>
      <c r="I695" s="710"/>
      <c r="J695" s="830"/>
    </row>
    <row r="696" spans="1:10" ht="18.75" thickBot="1" x14ac:dyDescent="0.3">
      <c r="A696" s="6"/>
      <c r="B696" s="8"/>
      <c r="C696" s="31"/>
      <c r="D696" s="97">
        <v>4</v>
      </c>
      <c r="E696" s="217">
        <v>9.4</v>
      </c>
      <c r="F696" s="512" t="s">
        <v>698</v>
      </c>
      <c r="G696" s="160" t="s">
        <v>1007</v>
      </c>
      <c r="H696" s="160" t="s">
        <v>1294</v>
      </c>
      <c r="I696" s="710"/>
      <c r="J696" s="830"/>
    </row>
    <row r="697" spans="1:10" ht="18.75" thickBot="1" x14ac:dyDescent="0.3">
      <c r="A697" s="6"/>
      <c r="B697" s="8"/>
      <c r="C697" s="31"/>
      <c r="D697" s="96"/>
      <c r="E697" s="216"/>
      <c r="F697" s="513" t="s">
        <v>699</v>
      </c>
      <c r="G697" s="530"/>
      <c r="H697" s="530"/>
      <c r="I697" s="710"/>
      <c r="J697" s="830"/>
    </row>
    <row r="698" spans="1:10" ht="18.75" thickBot="1" x14ac:dyDescent="0.3">
      <c r="A698" s="6"/>
      <c r="B698" s="8"/>
      <c r="C698" s="31"/>
      <c r="D698" s="91">
        <v>5</v>
      </c>
      <c r="E698" s="340">
        <v>12.41</v>
      </c>
      <c r="F698" s="514" t="s">
        <v>290</v>
      </c>
      <c r="G698" s="541" t="s">
        <v>1008</v>
      </c>
      <c r="H698" s="537" t="s">
        <v>1295</v>
      </c>
      <c r="I698" s="710"/>
      <c r="J698" s="830"/>
    </row>
    <row r="699" spans="1:10" ht="54.75" thickBot="1" x14ac:dyDescent="0.3">
      <c r="A699" s="6"/>
      <c r="B699" s="8"/>
      <c r="C699" s="31"/>
      <c r="D699" s="97">
        <v>6</v>
      </c>
      <c r="E699" s="316">
        <v>11.71</v>
      </c>
      <c r="F699" s="515" t="s">
        <v>700</v>
      </c>
      <c r="G699" s="677" t="s">
        <v>1009</v>
      </c>
      <c r="H699" s="677" t="s">
        <v>1296</v>
      </c>
      <c r="I699" s="710"/>
      <c r="J699" s="830"/>
    </row>
    <row r="700" spans="1:10" ht="54.75" thickBot="1" x14ac:dyDescent="0.3">
      <c r="A700" s="6"/>
      <c r="B700" s="8"/>
      <c r="C700" s="31"/>
      <c r="D700" s="101"/>
      <c r="E700" s="355"/>
      <c r="F700" s="516" t="s">
        <v>701</v>
      </c>
      <c r="G700" s="678"/>
      <c r="H700" s="678"/>
      <c r="I700" s="710"/>
      <c r="J700" s="830"/>
    </row>
    <row r="701" spans="1:10" ht="54.75" thickBot="1" x14ac:dyDescent="0.3">
      <c r="A701" s="6"/>
      <c r="B701" s="8"/>
      <c r="C701" s="31"/>
      <c r="D701" s="96"/>
      <c r="E701" s="317"/>
      <c r="F701" s="517" t="s">
        <v>702</v>
      </c>
      <c r="G701" s="679"/>
      <c r="H701" s="679"/>
      <c r="I701" s="710"/>
      <c r="J701" s="830"/>
    </row>
    <row r="702" spans="1:10" ht="18.75" thickBot="1" x14ac:dyDescent="0.3">
      <c r="A702" s="6"/>
      <c r="B702" s="8"/>
      <c r="C702" s="31"/>
      <c r="D702" s="91">
        <v>7</v>
      </c>
      <c r="E702" s="340">
        <v>14.89</v>
      </c>
      <c r="F702" s="514" t="s">
        <v>703</v>
      </c>
      <c r="G702" s="541" t="s">
        <v>807</v>
      </c>
      <c r="H702" s="537" t="s">
        <v>1297</v>
      </c>
      <c r="I702" s="710"/>
      <c r="J702" s="830"/>
    </row>
    <row r="703" spans="1:10" ht="54.75" thickBot="1" x14ac:dyDescent="0.3">
      <c r="A703" s="6"/>
      <c r="B703" s="8"/>
      <c r="C703" s="31"/>
      <c r="D703" s="197">
        <v>8</v>
      </c>
      <c r="E703" s="356">
        <v>6.46</v>
      </c>
      <c r="F703" s="516" t="s">
        <v>704</v>
      </c>
      <c r="G703" s="680" t="s">
        <v>1010</v>
      </c>
      <c r="H703" s="680" t="s">
        <v>1298</v>
      </c>
      <c r="I703" s="710"/>
      <c r="J703" s="830"/>
    </row>
    <row r="704" spans="1:10" ht="18.75" thickBot="1" x14ac:dyDescent="0.3">
      <c r="A704" s="6"/>
      <c r="B704" s="8"/>
      <c r="C704" s="31"/>
      <c r="D704" s="97">
        <v>9</v>
      </c>
      <c r="E704" s="316">
        <v>20.25</v>
      </c>
      <c r="F704" s="511" t="s">
        <v>705</v>
      </c>
      <c r="G704" s="532" t="s">
        <v>847</v>
      </c>
      <c r="H704" s="532" t="s">
        <v>1243</v>
      </c>
      <c r="I704" s="710"/>
      <c r="J704" s="830"/>
    </row>
    <row r="705" spans="1:10" ht="18.75" thickBot="1" x14ac:dyDescent="0.3">
      <c r="A705" s="6"/>
      <c r="B705" s="8"/>
      <c r="C705" s="31"/>
      <c r="D705" s="101"/>
      <c r="E705" s="355"/>
      <c r="F705" s="518" t="s">
        <v>706</v>
      </c>
      <c r="G705" s="536"/>
      <c r="H705" s="536"/>
      <c r="I705" s="710"/>
      <c r="J705" s="830"/>
    </row>
    <row r="706" spans="1:10" ht="18.75" thickBot="1" x14ac:dyDescent="0.3">
      <c r="A706" s="6"/>
      <c r="B706" s="8"/>
      <c r="C706" s="31"/>
      <c r="D706" s="96"/>
      <c r="E706" s="317"/>
      <c r="F706" s="510" t="s">
        <v>707</v>
      </c>
      <c r="G706" s="533"/>
      <c r="H706" s="533"/>
      <c r="I706" s="710"/>
      <c r="J706" s="830"/>
    </row>
    <row r="707" spans="1:10" ht="18.75" thickBot="1" x14ac:dyDescent="0.3">
      <c r="A707" s="6"/>
      <c r="B707" s="8"/>
      <c r="C707" s="31"/>
      <c r="D707" s="97">
        <v>10</v>
      </c>
      <c r="E707" s="316">
        <v>22.01</v>
      </c>
      <c r="F707" s="511" t="s">
        <v>708</v>
      </c>
      <c r="G707" s="532" t="s">
        <v>1011</v>
      </c>
      <c r="H707" s="532" t="s">
        <v>1299</v>
      </c>
      <c r="I707" s="710"/>
      <c r="J707" s="830"/>
    </row>
    <row r="708" spans="1:10" ht="18.75" thickBot="1" x14ac:dyDescent="0.3">
      <c r="A708" s="6"/>
      <c r="B708" s="8"/>
      <c r="C708" s="31"/>
      <c r="D708" s="101"/>
      <c r="E708" s="355"/>
      <c r="F708" s="518" t="s">
        <v>709</v>
      </c>
      <c r="G708" s="536"/>
      <c r="H708" s="536"/>
      <c r="I708" s="710"/>
      <c r="J708" s="830"/>
    </row>
    <row r="709" spans="1:10" ht="18.75" thickBot="1" x14ac:dyDescent="0.3">
      <c r="A709" s="6"/>
      <c r="B709" s="8"/>
      <c r="C709" s="31"/>
      <c r="D709" s="96"/>
      <c r="E709" s="317"/>
      <c r="F709" s="510" t="s">
        <v>710</v>
      </c>
      <c r="G709" s="533"/>
      <c r="H709" s="533"/>
      <c r="I709" s="710"/>
      <c r="J709" s="830"/>
    </row>
    <row r="710" spans="1:10" ht="18.75" thickBot="1" x14ac:dyDescent="0.3">
      <c r="A710" s="6"/>
      <c r="B710" s="8"/>
      <c r="C710" s="31"/>
      <c r="D710" s="91">
        <v>11</v>
      </c>
      <c r="E710" s="340">
        <v>4.9000000000000004</v>
      </c>
      <c r="F710" s="514" t="s">
        <v>311</v>
      </c>
      <c r="G710" s="541" t="s">
        <v>1012</v>
      </c>
      <c r="H710" s="537" t="s">
        <v>1300</v>
      </c>
      <c r="I710" s="710"/>
      <c r="J710" s="830"/>
    </row>
    <row r="711" spans="1:10" ht="18.75" thickBot="1" x14ac:dyDescent="0.3">
      <c r="A711" s="6"/>
      <c r="B711" s="8"/>
      <c r="C711" s="31"/>
      <c r="D711" s="97">
        <v>12</v>
      </c>
      <c r="E711" s="316">
        <v>7.95</v>
      </c>
      <c r="F711" s="511" t="s">
        <v>711</v>
      </c>
      <c r="G711" s="532" t="s">
        <v>841</v>
      </c>
      <c r="H711" s="532" t="s">
        <v>1135</v>
      </c>
      <c r="I711" s="710"/>
      <c r="J711" s="830"/>
    </row>
    <row r="712" spans="1:10" ht="18.75" thickBot="1" x14ac:dyDescent="0.3">
      <c r="A712" s="6"/>
      <c r="B712" s="8"/>
      <c r="C712" s="31"/>
      <c r="D712" s="96"/>
      <c r="E712" s="317"/>
      <c r="F712" s="518" t="s">
        <v>712</v>
      </c>
      <c r="G712" s="533"/>
      <c r="H712" s="533"/>
      <c r="I712" s="710"/>
      <c r="J712" s="830"/>
    </row>
    <row r="713" spans="1:10" ht="18.75" thickBot="1" x14ac:dyDescent="0.3">
      <c r="A713" s="6"/>
      <c r="B713" s="8"/>
      <c r="C713" s="31"/>
      <c r="D713" s="97">
        <v>13</v>
      </c>
      <c r="E713" s="316">
        <v>14.87</v>
      </c>
      <c r="F713" s="511" t="s">
        <v>713</v>
      </c>
      <c r="G713" s="160" t="s">
        <v>1013</v>
      </c>
      <c r="H713" s="160" t="s">
        <v>1079</v>
      </c>
      <c r="I713" s="710"/>
      <c r="J713" s="830"/>
    </row>
    <row r="714" spans="1:10" ht="18.75" thickBot="1" x14ac:dyDescent="0.3">
      <c r="A714" s="6"/>
      <c r="B714" s="8"/>
      <c r="C714" s="31"/>
      <c r="D714" s="101"/>
      <c r="E714" s="355"/>
      <c r="F714" s="518" t="s">
        <v>714</v>
      </c>
      <c r="G714" s="6"/>
      <c r="H714" s="6"/>
      <c r="I714" s="710"/>
      <c r="J714" s="830"/>
    </row>
    <row r="715" spans="1:10" ht="18.75" thickBot="1" x14ac:dyDescent="0.3">
      <c r="A715" s="6"/>
      <c r="B715" s="8"/>
      <c r="C715" s="31"/>
      <c r="D715" s="101"/>
      <c r="E715" s="355"/>
      <c r="F715" s="518" t="s">
        <v>715</v>
      </c>
      <c r="G715" s="6"/>
      <c r="H715" s="6"/>
      <c r="I715" s="710"/>
      <c r="J715" s="830"/>
    </row>
    <row r="716" spans="1:10" ht="18.75" thickBot="1" x14ac:dyDescent="0.3">
      <c r="A716" s="6"/>
      <c r="B716" s="8"/>
      <c r="C716" s="31"/>
      <c r="D716" s="96"/>
      <c r="E716" s="317"/>
      <c r="F716" s="518" t="s">
        <v>716</v>
      </c>
      <c r="G716" s="530"/>
      <c r="H716" s="530"/>
      <c r="I716" s="710"/>
      <c r="J716" s="830"/>
    </row>
    <row r="717" spans="1:10" ht="132" thickBot="1" x14ac:dyDescent="0.3">
      <c r="A717" s="6"/>
      <c r="B717" s="8"/>
      <c r="C717" s="31"/>
      <c r="D717" s="198">
        <v>14</v>
      </c>
      <c r="E717" s="357">
        <v>4</v>
      </c>
      <c r="F717" s="519" t="s">
        <v>717</v>
      </c>
      <c r="G717" s="160" t="s">
        <v>1014</v>
      </c>
      <c r="H717" s="160" t="s">
        <v>1301</v>
      </c>
      <c r="I717" s="710"/>
      <c r="J717" s="830"/>
    </row>
    <row r="718" spans="1:10" ht="19.5" thickBot="1" x14ac:dyDescent="0.3">
      <c r="A718" s="7"/>
      <c r="B718" s="40"/>
      <c r="C718" s="61"/>
      <c r="D718" s="199"/>
      <c r="E718" s="358"/>
      <c r="F718" s="520" t="s">
        <v>718</v>
      </c>
      <c r="G718" s="7"/>
      <c r="H718" s="7"/>
      <c r="I718" s="746"/>
      <c r="J718" s="831"/>
    </row>
  </sheetData>
  <mergeCells count="1077">
    <mergeCell ref="G717:G718"/>
    <mergeCell ref="H717:H718"/>
    <mergeCell ref="A5:A6"/>
    <mergeCell ref="A1:J1"/>
    <mergeCell ref="A2:J2"/>
    <mergeCell ref="A3:J3"/>
    <mergeCell ref="G711:G712"/>
    <mergeCell ref="H711:H712"/>
    <mergeCell ref="D713:D716"/>
    <mergeCell ref="E713:E716"/>
    <mergeCell ref="G713:G716"/>
    <mergeCell ref="H713:H716"/>
    <mergeCell ref="G704:G706"/>
    <mergeCell ref="H704:H706"/>
    <mergeCell ref="D707:D709"/>
    <mergeCell ref="E707:E709"/>
    <mergeCell ref="G707:G709"/>
    <mergeCell ref="H707:H709"/>
    <mergeCell ref="G691:G692"/>
    <mergeCell ref="H691:H692"/>
    <mergeCell ref="I691:I718"/>
    <mergeCell ref="J691:J718"/>
    <mergeCell ref="D694:D695"/>
    <mergeCell ref="E694:E695"/>
    <mergeCell ref="G694:G695"/>
    <mergeCell ref="H694:H695"/>
    <mergeCell ref="D696:D697"/>
    <mergeCell ref="E696:E697"/>
    <mergeCell ref="G696:G697"/>
    <mergeCell ref="H696:H697"/>
    <mergeCell ref="D699:D701"/>
    <mergeCell ref="E699:E701"/>
    <mergeCell ref="G699:G701"/>
    <mergeCell ref="H699:H701"/>
    <mergeCell ref="A691:A718"/>
    <mergeCell ref="B691:B718"/>
    <mergeCell ref="C691:C718"/>
    <mergeCell ref="D691:D692"/>
    <mergeCell ref="E691:E692"/>
    <mergeCell ref="D704:D706"/>
    <mergeCell ref="E704:E706"/>
    <mergeCell ref="D711:D712"/>
    <mergeCell ref="E711:E712"/>
    <mergeCell ref="D717:D718"/>
    <mergeCell ref="E717:E718"/>
    <mergeCell ref="G682:G683"/>
    <mergeCell ref="H682:H683"/>
    <mergeCell ref="I682:I690"/>
    <mergeCell ref="J682:J690"/>
    <mergeCell ref="D685:D686"/>
    <mergeCell ref="E685:E686"/>
    <mergeCell ref="G685:G686"/>
    <mergeCell ref="H685:H686"/>
    <mergeCell ref="D687:D688"/>
    <mergeCell ref="E687:E688"/>
    <mergeCell ref="G687:G688"/>
    <mergeCell ref="H687:H688"/>
    <mergeCell ref="D689:D690"/>
    <mergeCell ref="E689:E690"/>
    <mergeCell ref="G689:G690"/>
    <mergeCell ref="H689:H690"/>
    <mergeCell ref="A682:A690"/>
    <mergeCell ref="B682:B690"/>
    <mergeCell ref="C682:C690"/>
    <mergeCell ref="D682:D683"/>
    <mergeCell ref="E682:E683"/>
    <mergeCell ref="A675:A681"/>
    <mergeCell ref="B675:B681"/>
    <mergeCell ref="C675:C681"/>
    <mergeCell ref="I675:I681"/>
    <mergeCell ref="J675:J681"/>
    <mergeCell ref="D676:D677"/>
    <mergeCell ref="E676:E677"/>
    <mergeCell ref="G676:G677"/>
    <mergeCell ref="H676:H677"/>
    <mergeCell ref="D679:D680"/>
    <mergeCell ref="E679:E680"/>
    <mergeCell ref="G679:G680"/>
    <mergeCell ref="H679:H680"/>
    <mergeCell ref="I668:I674"/>
    <mergeCell ref="J668:J674"/>
    <mergeCell ref="D670:D671"/>
    <mergeCell ref="E670:E671"/>
    <mergeCell ref="G670:G671"/>
    <mergeCell ref="H670:H671"/>
    <mergeCell ref="D672:D673"/>
    <mergeCell ref="E672:E673"/>
    <mergeCell ref="G672:G673"/>
    <mergeCell ref="H672:H673"/>
    <mergeCell ref="G666:G667"/>
    <mergeCell ref="H666:H667"/>
    <mergeCell ref="A668:A674"/>
    <mergeCell ref="B668:B674"/>
    <mergeCell ref="C668:C674"/>
    <mergeCell ref="D668:D669"/>
    <mergeCell ref="E668:E669"/>
    <mergeCell ref="G668:G669"/>
    <mergeCell ref="H668:H669"/>
    <mergeCell ref="G658:G659"/>
    <mergeCell ref="H658:H659"/>
    <mergeCell ref="I658:I667"/>
    <mergeCell ref="J658:J667"/>
    <mergeCell ref="D660:D661"/>
    <mergeCell ref="E660:E661"/>
    <mergeCell ref="G660:G661"/>
    <mergeCell ref="H660:H661"/>
    <mergeCell ref="D662:D663"/>
    <mergeCell ref="E662:E663"/>
    <mergeCell ref="G662:G663"/>
    <mergeCell ref="H662:H663"/>
    <mergeCell ref="D664:D665"/>
    <mergeCell ref="E664:E665"/>
    <mergeCell ref="G664:G665"/>
    <mergeCell ref="H664:H665"/>
    <mergeCell ref="A658:A667"/>
    <mergeCell ref="B658:B667"/>
    <mergeCell ref="C658:C667"/>
    <mergeCell ref="D658:D659"/>
    <mergeCell ref="E658:E659"/>
    <mergeCell ref="D666:D667"/>
    <mergeCell ref="E666:E667"/>
    <mergeCell ref="A653:A657"/>
    <mergeCell ref="B653:B657"/>
    <mergeCell ref="C653:C657"/>
    <mergeCell ref="I653:I657"/>
    <mergeCell ref="J653:J657"/>
    <mergeCell ref="A643:A652"/>
    <mergeCell ref="B643:B652"/>
    <mergeCell ref="C643:C652"/>
    <mergeCell ref="I643:I652"/>
    <mergeCell ref="J643:J652"/>
    <mergeCell ref="A635:A641"/>
    <mergeCell ref="B635:B641"/>
    <mergeCell ref="C635:C641"/>
    <mergeCell ref="I635:I641"/>
    <mergeCell ref="J635:J641"/>
    <mergeCell ref="A630:A634"/>
    <mergeCell ref="B630:B634"/>
    <mergeCell ref="C630:C634"/>
    <mergeCell ref="I630:I634"/>
    <mergeCell ref="J630:J634"/>
    <mergeCell ref="D633:D634"/>
    <mergeCell ref="E633:E634"/>
    <mergeCell ref="G633:G634"/>
    <mergeCell ref="H633:H634"/>
    <mergeCell ref="G621:G622"/>
    <mergeCell ref="H621:H622"/>
    <mergeCell ref="I621:I629"/>
    <mergeCell ref="J621:J629"/>
    <mergeCell ref="D623:D624"/>
    <mergeCell ref="E623:E624"/>
    <mergeCell ref="G623:G624"/>
    <mergeCell ref="H623:H624"/>
    <mergeCell ref="D627:D628"/>
    <mergeCell ref="E627:E628"/>
    <mergeCell ref="G627:G628"/>
    <mergeCell ref="H627:H628"/>
    <mergeCell ref="A621:A629"/>
    <mergeCell ref="B621:B629"/>
    <mergeCell ref="C621:C629"/>
    <mergeCell ref="D621:D622"/>
    <mergeCell ref="E621:E622"/>
    <mergeCell ref="A614:A620"/>
    <mergeCell ref="B614:B620"/>
    <mergeCell ref="C614:C620"/>
    <mergeCell ref="I614:I620"/>
    <mergeCell ref="J614:J620"/>
    <mergeCell ref="D618:D620"/>
    <mergeCell ref="E618:E620"/>
    <mergeCell ref="G618:G620"/>
    <mergeCell ref="H618:H620"/>
    <mergeCell ref="G606:G607"/>
    <mergeCell ref="H606:H607"/>
    <mergeCell ref="I606:I613"/>
    <mergeCell ref="J606:J613"/>
    <mergeCell ref="D608:D609"/>
    <mergeCell ref="E608:E609"/>
    <mergeCell ref="G608:G609"/>
    <mergeCell ref="H608:H609"/>
    <mergeCell ref="D610:D611"/>
    <mergeCell ref="E610:E611"/>
    <mergeCell ref="G610:G611"/>
    <mergeCell ref="H610:H611"/>
    <mergeCell ref="D612:D613"/>
    <mergeCell ref="E612:E613"/>
    <mergeCell ref="G612:G613"/>
    <mergeCell ref="H612:H613"/>
    <mergeCell ref="A606:A613"/>
    <mergeCell ref="B606:B613"/>
    <mergeCell ref="C606:C613"/>
    <mergeCell ref="D606:D607"/>
    <mergeCell ref="E606:E607"/>
    <mergeCell ref="A597:A605"/>
    <mergeCell ref="B597:B605"/>
    <mergeCell ref="C597:C605"/>
    <mergeCell ref="I597:I605"/>
    <mergeCell ref="J597:J605"/>
    <mergeCell ref="D601:D603"/>
    <mergeCell ref="E601:E603"/>
    <mergeCell ref="G601:G603"/>
    <mergeCell ref="H601:H603"/>
    <mergeCell ref="D604:D605"/>
    <mergeCell ref="E604:E605"/>
    <mergeCell ref="G604:G605"/>
    <mergeCell ref="H604:H605"/>
    <mergeCell ref="A595:A596"/>
    <mergeCell ref="B595:B596"/>
    <mergeCell ref="C595:C596"/>
    <mergeCell ref="I595:I596"/>
    <mergeCell ref="J595:J596"/>
    <mergeCell ref="A593:A594"/>
    <mergeCell ref="B593:B594"/>
    <mergeCell ref="C593:C594"/>
    <mergeCell ref="I593:I594"/>
    <mergeCell ref="J593:J594"/>
    <mergeCell ref="I585:I592"/>
    <mergeCell ref="J585:J592"/>
    <mergeCell ref="D587:D588"/>
    <mergeCell ref="E587:E588"/>
    <mergeCell ref="G587:G588"/>
    <mergeCell ref="H587:H588"/>
    <mergeCell ref="D583:D584"/>
    <mergeCell ref="E583:E584"/>
    <mergeCell ref="G583:G584"/>
    <mergeCell ref="H583:H584"/>
    <mergeCell ref="A585:A592"/>
    <mergeCell ref="B585:B592"/>
    <mergeCell ref="C585:C592"/>
    <mergeCell ref="H578:H579"/>
    <mergeCell ref="D580:D581"/>
    <mergeCell ref="E580:E581"/>
    <mergeCell ref="G580:G581"/>
    <mergeCell ref="H580:H581"/>
    <mergeCell ref="A570:A584"/>
    <mergeCell ref="B570:B584"/>
    <mergeCell ref="C570:C584"/>
    <mergeCell ref="I570:I584"/>
    <mergeCell ref="J570:J584"/>
    <mergeCell ref="D571:D572"/>
    <mergeCell ref="E571:E572"/>
    <mergeCell ref="G571:G572"/>
    <mergeCell ref="H571:H572"/>
    <mergeCell ref="D574:D575"/>
    <mergeCell ref="E574:E575"/>
    <mergeCell ref="G574:G575"/>
    <mergeCell ref="H574:H575"/>
    <mergeCell ref="D578:D579"/>
    <mergeCell ref="E578:E579"/>
    <mergeCell ref="G578:G579"/>
    <mergeCell ref="A567:A569"/>
    <mergeCell ref="B567:B569"/>
    <mergeCell ref="C567:C569"/>
    <mergeCell ref="I567:I569"/>
    <mergeCell ref="J567:J569"/>
    <mergeCell ref="A565:A566"/>
    <mergeCell ref="B565:B566"/>
    <mergeCell ref="C565:C566"/>
    <mergeCell ref="I565:I566"/>
    <mergeCell ref="J565:J566"/>
    <mergeCell ref="G559:G562"/>
    <mergeCell ref="H559:H562"/>
    <mergeCell ref="I559:I564"/>
    <mergeCell ref="J559:J564"/>
    <mergeCell ref="D563:D564"/>
    <mergeCell ref="E563:E564"/>
    <mergeCell ref="G563:G564"/>
    <mergeCell ref="H563:H564"/>
    <mergeCell ref="A559:A564"/>
    <mergeCell ref="B559:B564"/>
    <mergeCell ref="C559:C564"/>
    <mergeCell ref="D559:D562"/>
    <mergeCell ref="E559:E562"/>
    <mergeCell ref="A555:A557"/>
    <mergeCell ref="B555:B557"/>
    <mergeCell ref="C555:C557"/>
    <mergeCell ref="I555:I557"/>
    <mergeCell ref="J555:J557"/>
    <mergeCell ref="A541:A554"/>
    <mergeCell ref="B541:B554"/>
    <mergeCell ref="C541:C554"/>
    <mergeCell ref="I541:I554"/>
    <mergeCell ref="J541:J554"/>
    <mergeCell ref="A536:A540"/>
    <mergeCell ref="B536:B540"/>
    <mergeCell ref="C536:C540"/>
    <mergeCell ref="I536:I540"/>
    <mergeCell ref="J536:J540"/>
    <mergeCell ref="D537:D538"/>
    <mergeCell ref="E537:E538"/>
    <mergeCell ref="G537:G538"/>
    <mergeCell ref="H537:H538"/>
    <mergeCell ref="G520:G522"/>
    <mergeCell ref="H520:H522"/>
    <mergeCell ref="I520:I525"/>
    <mergeCell ref="J520:J525"/>
    <mergeCell ref="A526:A535"/>
    <mergeCell ref="B526:B535"/>
    <mergeCell ref="C526:C535"/>
    <mergeCell ref="I526:I535"/>
    <mergeCell ref="J526:J535"/>
    <mergeCell ref="D531:D533"/>
    <mergeCell ref="E531:E533"/>
    <mergeCell ref="G531:G533"/>
    <mergeCell ref="H531:H533"/>
    <mergeCell ref="A520:A525"/>
    <mergeCell ref="B520:B525"/>
    <mergeCell ref="C520:C525"/>
    <mergeCell ref="D520:D522"/>
    <mergeCell ref="E520:E522"/>
    <mergeCell ref="A516:A519"/>
    <mergeCell ref="B516:B519"/>
    <mergeCell ref="C516:C519"/>
    <mergeCell ref="I516:I519"/>
    <mergeCell ref="J516:J519"/>
    <mergeCell ref="I507:I513"/>
    <mergeCell ref="J507:J513"/>
    <mergeCell ref="A514:A515"/>
    <mergeCell ref="B514:B515"/>
    <mergeCell ref="C514:C515"/>
    <mergeCell ref="I514:I515"/>
    <mergeCell ref="J514:J515"/>
    <mergeCell ref="H505:H506"/>
    <mergeCell ref="A507:A513"/>
    <mergeCell ref="B507:B513"/>
    <mergeCell ref="C507:C513"/>
    <mergeCell ref="D507:D508"/>
    <mergeCell ref="E507:E508"/>
    <mergeCell ref="G507:G508"/>
    <mergeCell ref="H507:H508"/>
    <mergeCell ref="A496:A506"/>
    <mergeCell ref="B496:B506"/>
    <mergeCell ref="C496:C506"/>
    <mergeCell ref="I496:I506"/>
    <mergeCell ref="J496:J506"/>
    <mergeCell ref="D498:D499"/>
    <mergeCell ref="E498:E499"/>
    <mergeCell ref="G498:G499"/>
    <mergeCell ref="H498:H499"/>
    <mergeCell ref="D500:D501"/>
    <mergeCell ref="E500:E501"/>
    <mergeCell ref="G500:G501"/>
    <mergeCell ref="H500:H501"/>
    <mergeCell ref="D505:D506"/>
    <mergeCell ref="E505:E506"/>
    <mergeCell ref="G505:G506"/>
    <mergeCell ref="A492:A495"/>
    <mergeCell ref="B492:B495"/>
    <mergeCell ref="C492:C495"/>
    <mergeCell ref="I492:I495"/>
    <mergeCell ref="J492:J495"/>
    <mergeCell ref="G485:G486"/>
    <mergeCell ref="H485:H486"/>
    <mergeCell ref="I485:I491"/>
    <mergeCell ref="J485:J491"/>
    <mergeCell ref="D488:D489"/>
    <mergeCell ref="E488:E489"/>
    <mergeCell ref="G488:G489"/>
    <mergeCell ref="H488:H489"/>
    <mergeCell ref="A485:A491"/>
    <mergeCell ref="B485:B491"/>
    <mergeCell ref="C485:C491"/>
    <mergeCell ref="D485:D486"/>
    <mergeCell ref="E485:E486"/>
    <mergeCell ref="A482:A484"/>
    <mergeCell ref="B482:B484"/>
    <mergeCell ref="C482:C484"/>
    <mergeCell ref="I482:I484"/>
    <mergeCell ref="J482:J484"/>
    <mergeCell ref="A476:A481"/>
    <mergeCell ref="B476:B481"/>
    <mergeCell ref="C476:C481"/>
    <mergeCell ref="I476:I481"/>
    <mergeCell ref="J476:J481"/>
    <mergeCell ref="D478:D479"/>
    <mergeCell ref="E478:E479"/>
    <mergeCell ref="G478:G479"/>
    <mergeCell ref="H478:H479"/>
    <mergeCell ref="D472:D473"/>
    <mergeCell ref="E472:E473"/>
    <mergeCell ref="G472:G473"/>
    <mergeCell ref="H472:H473"/>
    <mergeCell ref="D474:D475"/>
    <mergeCell ref="E474:E475"/>
    <mergeCell ref="G474:G475"/>
    <mergeCell ref="H474:H475"/>
    <mergeCell ref="G467:G468"/>
    <mergeCell ref="H467:H468"/>
    <mergeCell ref="D469:D471"/>
    <mergeCell ref="E469:E471"/>
    <mergeCell ref="G469:G471"/>
    <mergeCell ref="H469:H471"/>
    <mergeCell ref="J454:J458"/>
    <mergeCell ref="A459:A475"/>
    <mergeCell ref="B459:B475"/>
    <mergeCell ref="C459:C475"/>
    <mergeCell ref="I459:I475"/>
    <mergeCell ref="J459:J475"/>
    <mergeCell ref="D460:D461"/>
    <mergeCell ref="E460:E461"/>
    <mergeCell ref="G460:G461"/>
    <mergeCell ref="H460:H461"/>
    <mergeCell ref="D465:D466"/>
    <mergeCell ref="E465:E466"/>
    <mergeCell ref="G465:G466"/>
    <mergeCell ref="H465:H466"/>
    <mergeCell ref="D467:D468"/>
    <mergeCell ref="E467:E468"/>
    <mergeCell ref="H450:H451"/>
    <mergeCell ref="A454:A458"/>
    <mergeCell ref="B454:B458"/>
    <mergeCell ref="C454:C458"/>
    <mergeCell ref="I454:I458"/>
    <mergeCell ref="G445:G447"/>
    <mergeCell ref="H445:H447"/>
    <mergeCell ref="I445:I447"/>
    <mergeCell ref="J445:J447"/>
    <mergeCell ref="A448:A453"/>
    <mergeCell ref="B448:B453"/>
    <mergeCell ref="C448:C453"/>
    <mergeCell ref="D448:D449"/>
    <mergeCell ref="E448:E449"/>
    <mergeCell ref="G448:G449"/>
    <mergeCell ref="H448:H449"/>
    <mergeCell ref="I448:I453"/>
    <mergeCell ref="J448:J453"/>
    <mergeCell ref="D450:D451"/>
    <mergeCell ref="E450:E451"/>
    <mergeCell ref="G450:G451"/>
    <mergeCell ref="A445:A447"/>
    <mergeCell ref="B445:B447"/>
    <mergeCell ref="C445:C447"/>
    <mergeCell ref="D445:D447"/>
    <mergeCell ref="E445:E447"/>
    <mergeCell ref="G434:G436"/>
    <mergeCell ref="H434:H436"/>
    <mergeCell ref="I434:I444"/>
    <mergeCell ref="J434:J444"/>
    <mergeCell ref="D437:D439"/>
    <mergeCell ref="E437:E439"/>
    <mergeCell ref="G437:G439"/>
    <mergeCell ref="H437:H439"/>
    <mergeCell ref="D441:D444"/>
    <mergeCell ref="E441:E444"/>
    <mergeCell ref="G441:G444"/>
    <mergeCell ref="H441:H444"/>
    <mergeCell ref="A434:A444"/>
    <mergeCell ref="B434:B444"/>
    <mergeCell ref="C434:C444"/>
    <mergeCell ref="D434:D436"/>
    <mergeCell ref="E434:E436"/>
    <mergeCell ref="A432:A433"/>
    <mergeCell ref="B432:B433"/>
    <mergeCell ref="C432:C433"/>
    <mergeCell ref="I432:I433"/>
    <mergeCell ref="J432:J433"/>
    <mergeCell ref="A428:A431"/>
    <mergeCell ref="B428:B431"/>
    <mergeCell ref="C428:C431"/>
    <mergeCell ref="I428:I431"/>
    <mergeCell ref="J428:J431"/>
    <mergeCell ref="A426:A427"/>
    <mergeCell ref="B426:B427"/>
    <mergeCell ref="C426:C427"/>
    <mergeCell ref="I426:I427"/>
    <mergeCell ref="J426:J427"/>
    <mergeCell ref="G417:G418"/>
    <mergeCell ref="H417:H418"/>
    <mergeCell ref="I417:I425"/>
    <mergeCell ref="J417:J425"/>
    <mergeCell ref="D419:D421"/>
    <mergeCell ref="E419:E421"/>
    <mergeCell ref="G419:G421"/>
    <mergeCell ref="H419:H421"/>
    <mergeCell ref="D422:D423"/>
    <mergeCell ref="E422:E423"/>
    <mergeCell ref="G422:G423"/>
    <mergeCell ref="H422:H423"/>
    <mergeCell ref="D424:D425"/>
    <mergeCell ref="E424:E425"/>
    <mergeCell ref="G424:G425"/>
    <mergeCell ref="H424:H425"/>
    <mergeCell ref="A417:A425"/>
    <mergeCell ref="B417:B425"/>
    <mergeCell ref="C417:C425"/>
    <mergeCell ref="D417:D418"/>
    <mergeCell ref="E417:E418"/>
    <mergeCell ref="A413:A416"/>
    <mergeCell ref="B413:B416"/>
    <mergeCell ref="C413:C416"/>
    <mergeCell ref="I413:I416"/>
    <mergeCell ref="J413:J416"/>
    <mergeCell ref="I401:I404"/>
    <mergeCell ref="J401:J404"/>
    <mergeCell ref="A405:A412"/>
    <mergeCell ref="B405:B412"/>
    <mergeCell ref="C405:C412"/>
    <mergeCell ref="D405:D406"/>
    <mergeCell ref="E405:E406"/>
    <mergeCell ref="G405:G406"/>
    <mergeCell ref="H405:H406"/>
    <mergeCell ref="I405:I412"/>
    <mergeCell ref="J405:J412"/>
    <mergeCell ref="D408:D409"/>
    <mergeCell ref="E408:E409"/>
    <mergeCell ref="G408:G409"/>
    <mergeCell ref="H408:H409"/>
    <mergeCell ref="G398:G399"/>
    <mergeCell ref="H398:H399"/>
    <mergeCell ref="A401:A404"/>
    <mergeCell ref="B401:B404"/>
    <mergeCell ref="C401:C404"/>
    <mergeCell ref="G390:G391"/>
    <mergeCell ref="H390:H391"/>
    <mergeCell ref="I390:I400"/>
    <mergeCell ref="J390:J400"/>
    <mergeCell ref="D392:D393"/>
    <mergeCell ref="E392:E393"/>
    <mergeCell ref="G392:G393"/>
    <mergeCell ref="H392:H393"/>
    <mergeCell ref="D394:D395"/>
    <mergeCell ref="E394:E395"/>
    <mergeCell ref="G394:G395"/>
    <mergeCell ref="H394:H395"/>
    <mergeCell ref="D396:D397"/>
    <mergeCell ref="E396:E397"/>
    <mergeCell ref="G396:G397"/>
    <mergeCell ref="H396:H397"/>
    <mergeCell ref="A390:A400"/>
    <mergeCell ref="B390:B400"/>
    <mergeCell ref="C390:C400"/>
    <mergeCell ref="D390:D391"/>
    <mergeCell ref="E390:E391"/>
    <mergeCell ref="D398:D399"/>
    <mergeCell ref="E398:E399"/>
    <mergeCell ref="A384:A389"/>
    <mergeCell ref="B384:B389"/>
    <mergeCell ref="C384:C389"/>
    <mergeCell ref="I384:I389"/>
    <mergeCell ref="J384:J389"/>
    <mergeCell ref="G377:G378"/>
    <mergeCell ref="H377:H378"/>
    <mergeCell ref="I377:I383"/>
    <mergeCell ref="J377:J383"/>
    <mergeCell ref="D379:D380"/>
    <mergeCell ref="E379:E380"/>
    <mergeCell ref="G379:G380"/>
    <mergeCell ref="H379:H380"/>
    <mergeCell ref="D382:D383"/>
    <mergeCell ref="E382:E383"/>
    <mergeCell ref="G382:G383"/>
    <mergeCell ref="H382:H383"/>
    <mergeCell ref="A377:A383"/>
    <mergeCell ref="B377:B383"/>
    <mergeCell ref="C377:C383"/>
    <mergeCell ref="D377:D378"/>
    <mergeCell ref="E377:E378"/>
    <mergeCell ref="A372:A376"/>
    <mergeCell ref="B372:B376"/>
    <mergeCell ref="C372:C376"/>
    <mergeCell ref="I372:I376"/>
    <mergeCell ref="J372:J376"/>
    <mergeCell ref="A369:A371"/>
    <mergeCell ref="B369:B371"/>
    <mergeCell ref="C369:C371"/>
    <mergeCell ref="I369:I371"/>
    <mergeCell ref="J369:J371"/>
    <mergeCell ref="A361:A368"/>
    <mergeCell ref="B361:B368"/>
    <mergeCell ref="C361:C368"/>
    <mergeCell ref="I361:I368"/>
    <mergeCell ref="J361:J368"/>
    <mergeCell ref="D363:D364"/>
    <mergeCell ref="E363:E364"/>
    <mergeCell ref="G363:G364"/>
    <mergeCell ref="H363:H364"/>
    <mergeCell ref="G354:G355"/>
    <mergeCell ref="H354:H355"/>
    <mergeCell ref="I354:I357"/>
    <mergeCell ref="J354:J357"/>
    <mergeCell ref="A358:A360"/>
    <mergeCell ref="B358:B360"/>
    <mergeCell ref="C358:C360"/>
    <mergeCell ref="I358:I360"/>
    <mergeCell ref="J358:J360"/>
    <mergeCell ref="A354:A357"/>
    <mergeCell ref="B354:B357"/>
    <mergeCell ref="C354:C357"/>
    <mergeCell ref="D354:D355"/>
    <mergeCell ref="E354:E355"/>
    <mergeCell ref="H349:H351"/>
    <mergeCell ref="D352:D353"/>
    <mergeCell ref="E352:E353"/>
    <mergeCell ref="G352:G353"/>
    <mergeCell ref="H352:H353"/>
    <mergeCell ref="A340:A353"/>
    <mergeCell ref="B340:B353"/>
    <mergeCell ref="C340:C353"/>
    <mergeCell ref="I340:I353"/>
    <mergeCell ref="J340:J353"/>
    <mergeCell ref="D342:D343"/>
    <mergeCell ref="E342:E343"/>
    <mergeCell ref="G342:G343"/>
    <mergeCell ref="H342:H343"/>
    <mergeCell ref="D344:D348"/>
    <mergeCell ref="E344:E348"/>
    <mergeCell ref="G344:G348"/>
    <mergeCell ref="H344:H348"/>
    <mergeCell ref="D349:D351"/>
    <mergeCell ref="E349:E351"/>
    <mergeCell ref="G349:G351"/>
    <mergeCell ref="I334:I335"/>
    <mergeCell ref="J334:J335"/>
    <mergeCell ref="A336:A339"/>
    <mergeCell ref="B336:B339"/>
    <mergeCell ref="C336:C339"/>
    <mergeCell ref="I336:I339"/>
    <mergeCell ref="J336:J339"/>
    <mergeCell ref="G332:G333"/>
    <mergeCell ref="H332:H333"/>
    <mergeCell ref="A334:A335"/>
    <mergeCell ref="B334:B335"/>
    <mergeCell ref="C334:C335"/>
    <mergeCell ref="G327:G328"/>
    <mergeCell ref="H327:H328"/>
    <mergeCell ref="D329:D331"/>
    <mergeCell ref="E329:E331"/>
    <mergeCell ref="G329:G331"/>
    <mergeCell ref="H329:H331"/>
    <mergeCell ref="G319:G320"/>
    <mergeCell ref="H319:H320"/>
    <mergeCell ref="I319:I333"/>
    <mergeCell ref="J319:J333"/>
    <mergeCell ref="D321:D322"/>
    <mergeCell ref="E321:E322"/>
    <mergeCell ref="G321:G322"/>
    <mergeCell ref="H321:H322"/>
    <mergeCell ref="D323:D324"/>
    <mergeCell ref="E323:E324"/>
    <mergeCell ref="G323:G324"/>
    <mergeCell ref="H323:H324"/>
    <mergeCell ref="D325:D326"/>
    <mergeCell ref="E325:E326"/>
    <mergeCell ref="G325:G326"/>
    <mergeCell ref="H325:H326"/>
    <mergeCell ref="A319:A333"/>
    <mergeCell ref="B319:B333"/>
    <mergeCell ref="C319:C333"/>
    <mergeCell ref="D319:D320"/>
    <mergeCell ref="E319:E320"/>
    <mergeCell ref="D327:D328"/>
    <mergeCell ref="E327:E328"/>
    <mergeCell ref="D332:D333"/>
    <mergeCell ref="E332:E333"/>
    <mergeCell ref="G309:G310"/>
    <mergeCell ref="H309:H310"/>
    <mergeCell ref="I309:I318"/>
    <mergeCell ref="J309:J318"/>
    <mergeCell ref="D311:D313"/>
    <mergeCell ref="E311:E313"/>
    <mergeCell ref="G311:G313"/>
    <mergeCell ref="H311:H313"/>
    <mergeCell ref="D314:D316"/>
    <mergeCell ref="E314:E316"/>
    <mergeCell ref="G314:G316"/>
    <mergeCell ref="H314:H316"/>
    <mergeCell ref="D317:D318"/>
    <mergeCell ref="E317:E318"/>
    <mergeCell ref="G317:G318"/>
    <mergeCell ref="H317:H318"/>
    <mergeCell ref="A309:A318"/>
    <mergeCell ref="B309:B318"/>
    <mergeCell ref="C309:C318"/>
    <mergeCell ref="D309:D310"/>
    <mergeCell ref="E309:E310"/>
    <mergeCell ref="G301:G302"/>
    <mergeCell ref="H301:H302"/>
    <mergeCell ref="I301:I308"/>
    <mergeCell ref="J301:J308"/>
    <mergeCell ref="D305:D306"/>
    <mergeCell ref="E305:E306"/>
    <mergeCell ref="G305:G306"/>
    <mergeCell ref="H305:H306"/>
    <mergeCell ref="D307:D308"/>
    <mergeCell ref="E307:E308"/>
    <mergeCell ref="G307:G308"/>
    <mergeCell ref="H307:H308"/>
    <mergeCell ref="A301:A308"/>
    <mergeCell ref="B301:B308"/>
    <mergeCell ref="C301:C308"/>
    <mergeCell ref="D301:D302"/>
    <mergeCell ref="E301:E302"/>
    <mergeCell ref="A297:A300"/>
    <mergeCell ref="B297:B300"/>
    <mergeCell ref="C297:C300"/>
    <mergeCell ref="I297:I300"/>
    <mergeCell ref="J297:J300"/>
    <mergeCell ref="G293:G294"/>
    <mergeCell ref="H293:H294"/>
    <mergeCell ref="I293:I296"/>
    <mergeCell ref="J293:J296"/>
    <mergeCell ref="D295:D296"/>
    <mergeCell ref="E295:E296"/>
    <mergeCell ref="G295:G296"/>
    <mergeCell ref="H295:H296"/>
    <mergeCell ref="A293:A296"/>
    <mergeCell ref="B293:B296"/>
    <mergeCell ref="C293:C296"/>
    <mergeCell ref="D293:D294"/>
    <mergeCell ref="E293:E294"/>
    <mergeCell ref="A287:A292"/>
    <mergeCell ref="B287:B292"/>
    <mergeCell ref="C287:C292"/>
    <mergeCell ref="I287:I292"/>
    <mergeCell ref="J287:J292"/>
    <mergeCell ref="A281:A286"/>
    <mergeCell ref="B281:B286"/>
    <mergeCell ref="C281:C286"/>
    <mergeCell ref="I281:I286"/>
    <mergeCell ref="J281:J286"/>
    <mergeCell ref="D282:D284"/>
    <mergeCell ref="E282:E284"/>
    <mergeCell ref="G282:G284"/>
    <mergeCell ref="H282:H284"/>
    <mergeCell ref="A278:A280"/>
    <mergeCell ref="B278:B280"/>
    <mergeCell ref="C278:C280"/>
    <mergeCell ref="I278:I280"/>
    <mergeCell ref="J278:J280"/>
    <mergeCell ref="G268:G270"/>
    <mergeCell ref="H268:H270"/>
    <mergeCell ref="I268:I277"/>
    <mergeCell ref="J268:J277"/>
    <mergeCell ref="D271:D273"/>
    <mergeCell ref="E271:E273"/>
    <mergeCell ref="G271:G273"/>
    <mergeCell ref="H271:H273"/>
    <mergeCell ref="D274:D277"/>
    <mergeCell ref="E274:E277"/>
    <mergeCell ref="G274:G277"/>
    <mergeCell ref="H274:H277"/>
    <mergeCell ref="A268:A277"/>
    <mergeCell ref="B268:B277"/>
    <mergeCell ref="C268:C277"/>
    <mergeCell ref="D268:D270"/>
    <mergeCell ref="E268:E270"/>
    <mergeCell ref="I257:I267"/>
    <mergeCell ref="J257:J267"/>
    <mergeCell ref="D260:D262"/>
    <mergeCell ref="E260:E262"/>
    <mergeCell ref="G260:G262"/>
    <mergeCell ref="H260:H262"/>
    <mergeCell ref="D263:D264"/>
    <mergeCell ref="E263:E264"/>
    <mergeCell ref="G263:G264"/>
    <mergeCell ref="H263:H264"/>
    <mergeCell ref="H255:H256"/>
    <mergeCell ref="A257:A267"/>
    <mergeCell ref="B257:B267"/>
    <mergeCell ref="C257:C267"/>
    <mergeCell ref="D257:D259"/>
    <mergeCell ref="E257:E259"/>
    <mergeCell ref="G257:G259"/>
    <mergeCell ref="H257:H259"/>
    <mergeCell ref="A244:A256"/>
    <mergeCell ref="B244:B256"/>
    <mergeCell ref="C244:C256"/>
    <mergeCell ref="I244:I256"/>
    <mergeCell ref="J244:J256"/>
    <mergeCell ref="D248:D249"/>
    <mergeCell ref="E248:E249"/>
    <mergeCell ref="G248:G249"/>
    <mergeCell ref="H248:H249"/>
    <mergeCell ref="D250:D251"/>
    <mergeCell ref="E250:E251"/>
    <mergeCell ref="G250:G251"/>
    <mergeCell ref="H250:H251"/>
    <mergeCell ref="D255:D256"/>
    <mergeCell ref="E255:E256"/>
    <mergeCell ref="G255:G256"/>
    <mergeCell ref="I238:I240"/>
    <mergeCell ref="J238:J240"/>
    <mergeCell ref="A242:A243"/>
    <mergeCell ref="B242:B243"/>
    <mergeCell ref="C242:C243"/>
    <mergeCell ref="I242:I243"/>
    <mergeCell ref="J242:J243"/>
    <mergeCell ref="G233:G234"/>
    <mergeCell ref="H233:H234"/>
    <mergeCell ref="A238:A240"/>
    <mergeCell ref="B238:B240"/>
    <mergeCell ref="C238:C240"/>
    <mergeCell ref="G224:G225"/>
    <mergeCell ref="H224:H225"/>
    <mergeCell ref="I224:I237"/>
    <mergeCell ref="J224:J237"/>
    <mergeCell ref="D227:D228"/>
    <mergeCell ref="E227:E228"/>
    <mergeCell ref="G227:G228"/>
    <mergeCell ref="H227:H228"/>
    <mergeCell ref="D229:D230"/>
    <mergeCell ref="E229:E230"/>
    <mergeCell ref="G229:G230"/>
    <mergeCell ref="H229:H230"/>
    <mergeCell ref="D231:D232"/>
    <mergeCell ref="E231:E232"/>
    <mergeCell ref="G231:G232"/>
    <mergeCell ref="H231:H232"/>
    <mergeCell ref="A224:A237"/>
    <mergeCell ref="B224:B237"/>
    <mergeCell ref="C224:C237"/>
    <mergeCell ref="D224:D225"/>
    <mergeCell ref="E224:E225"/>
    <mergeCell ref="D233:D234"/>
    <mergeCell ref="E233:E234"/>
    <mergeCell ref="A222:A223"/>
    <mergeCell ref="B222:B223"/>
    <mergeCell ref="C222:C223"/>
    <mergeCell ref="I222:I223"/>
    <mergeCell ref="J222:J223"/>
    <mergeCell ref="A218:A221"/>
    <mergeCell ref="B218:B221"/>
    <mergeCell ref="C218:C221"/>
    <mergeCell ref="I218:I221"/>
    <mergeCell ref="J218:J221"/>
    <mergeCell ref="A215:A217"/>
    <mergeCell ref="B215:B217"/>
    <mergeCell ref="C215:C217"/>
    <mergeCell ref="I215:I217"/>
    <mergeCell ref="J215:J217"/>
    <mergeCell ref="G210:G211"/>
    <mergeCell ref="H210:H211"/>
    <mergeCell ref="I210:I213"/>
    <mergeCell ref="J210:J213"/>
    <mergeCell ref="D212:D213"/>
    <mergeCell ref="E212:E213"/>
    <mergeCell ref="G212:G213"/>
    <mergeCell ref="H212:H213"/>
    <mergeCell ref="A210:A213"/>
    <mergeCell ref="B210:B213"/>
    <mergeCell ref="C210:C213"/>
    <mergeCell ref="D210:D211"/>
    <mergeCell ref="E210:E211"/>
    <mergeCell ref="G205:G206"/>
    <mergeCell ref="H205:H206"/>
    <mergeCell ref="I205:I209"/>
    <mergeCell ref="J205:J209"/>
    <mergeCell ref="D207:D208"/>
    <mergeCell ref="E207:E208"/>
    <mergeCell ref="G207:G208"/>
    <mergeCell ref="H207:H208"/>
    <mergeCell ref="A205:A209"/>
    <mergeCell ref="B205:B209"/>
    <mergeCell ref="C205:C209"/>
    <mergeCell ref="D205:D206"/>
    <mergeCell ref="E205:E206"/>
    <mergeCell ref="A200:A204"/>
    <mergeCell ref="B200:B204"/>
    <mergeCell ref="C200:C204"/>
    <mergeCell ref="I200:I204"/>
    <mergeCell ref="J200:J204"/>
    <mergeCell ref="A194:A199"/>
    <mergeCell ref="B194:B199"/>
    <mergeCell ref="C194:C199"/>
    <mergeCell ref="I194:I199"/>
    <mergeCell ref="J194:J199"/>
    <mergeCell ref="A189:A193"/>
    <mergeCell ref="B189:B193"/>
    <mergeCell ref="C189:C193"/>
    <mergeCell ref="I189:I193"/>
    <mergeCell ref="J189:J193"/>
    <mergeCell ref="D190:D192"/>
    <mergeCell ref="E190:E192"/>
    <mergeCell ref="G190:G192"/>
    <mergeCell ref="H190:H192"/>
    <mergeCell ref="G181:G183"/>
    <mergeCell ref="H181:H183"/>
    <mergeCell ref="I181:I188"/>
    <mergeCell ref="J181:J188"/>
    <mergeCell ref="D187:D188"/>
    <mergeCell ref="E187:E188"/>
    <mergeCell ref="G187:G188"/>
    <mergeCell ref="H187:H188"/>
    <mergeCell ref="A181:A188"/>
    <mergeCell ref="B181:B188"/>
    <mergeCell ref="C181:C188"/>
    <mergeCell ref="D181:D183"/>
    <mergeCell ref="E181:E183"/>
    <mergeCell ref="G172:G173"/>
    <mergeCell ref="H172:H173"/>
    <mergeCell ref="I172:I180"/>
    <mergeCell ref="J172:J180"/>
    <mergeCell ref="D175:D177"/>
    <mergeCell ref="E175:E177"/>
    <mergeCell ref="G175:G177"/>
    <mergeCell ref="H175:H177"/>
    <mergeCell ref="D178:D180"/>
    <mergeCell ref="E178:E180"/>
    <mergeCell ref="G178:G180"/>
    <mergeCell ref="H178:H180"/>
    <mergeCell ref="A172:A180"/>
    <mergeCell ref="B172:B180"/>
    <mergeCell ref="C172:C180"/>
    <mergeCell ref="D172:D173"/>
    <mergeCell ref="E172:E173"/>
    <mergeCell ref="A169:A171"/>
    <mergeCell ref="B169:B171"/>
    <mergeCell ref="C169:C171"/>
    <mergeCell ref="I169:I171"/>
    <mergeCell ref="J169:J171"/>
    <mergeCell ref="D170:D171"/>
    <mergeCell ref="E170:E171"/>
    <mergeCell ref="G170:G171"/>
    <mergeCell ref="H170:H171"/>
    <mergeCell ref="A157:A168"/>
    <mergeCell ref="B157:B168"/>
    <mergeCell ref="C157:C168"/>
    <mergeCell ref="I157:I168"/>
    <mergeCell ref="J157:J168"/>
    <mergeCell ref="D162:D164"/>
    <mergeCell ref="E162:E164"/>
    <mergeCell ref="G162:G164"/>
    <mergeCell ref="H162:H164"/>
    <mergeCell ref="G147:G148"/>
    <mergeCell ref="H147:H148"/>
    <mergeCell ref="I147:I156"/>
    <mergeCell ref="J147:J156"/>
    <mergeCell ref="D150:D151"/>
    <mergeCell ref="E150:E151"/>
    <mergeCell ref="G150:G151"/>
    <mergeCell ref="H150:H151"/>
    <mergeCell ref="D153:D154"/>
    <mergeCell ref="E153:E154"/>
    <mergeCell ref="G153:G154"/>
    <mergeCell ref="H153:H154"/>
    <mergeCell ref="A147:A156"/>
    <mergeCell ref="B147:B156"/>
    <mergeCell ref="C147:C156"/>
    <mergeCell ref="D147:D148"/>
    <mergeCell ref="E147:E148"/>
    <mergeCell ref="A143:A146"/>
    <mergeCell ref="B143:B146"/>
    <mergeCell ref="C143:C146"/>
    <mergeCell ref="I143:I146"/>
    <mergeCell ref="J143:J146"/>
    <mergeCell ref="A130:A142"/>
    <mergeCell ref="B130:B142"/>
    <mergeCell ref="C130:C142"/>
    <mergeCell ref="I130:I142"/>
    <mergeCell ref="J130:J142"/>
    <mergeCell ref="A115:A129"/>
    <mergeCell ref="B115:B129"/>
    <mergeCell ref="C115:C129"/>
    <mergeCell ref="I115:I129"/>
    <mergeCell ref="J115:J129"/>
    <mergeCell ref="A108:A114"/>
    <mergeCell ref="B108:B114"/>
    <mergeCell ref="C108:C114"/>
    <mergeCell ref="I108:I114"/>
    <mergeCell ref="J108:J114"/>
    <mergeCell ref="A106:A107"/>
    <mergeCell ref="B106:B107"/>
    <mergeCell ref="C106:C107"/>
    <mergeCell ref="I106:I107"/>
    <mergeCell ref="J106:J107"/>
    <mergeCell ref="G95:G97"/>
    <mergeCell ref="H95:H97"/>
    <mergeCell ref="I95:I101"/>
    <mergeCell ref="J95:J101"/>
    <mergeCell ref="A102:A105"/>
    <mergeCell ref="B102:B105"/>
    <mergeCell ref="C102:C105"/>
    <mergeCell ref="I102:I105"/>
    <mergeCell ref="J102:J105"/>
    <mergeCell ref="A95:A101"/>
    <mergeCell ref="B95:B101"/>
    <mergeCell ref="C95:C101"/>
    <mergeCell ref="D95:D97"/>
    <mergeCell ref="E95:E97"/>
    <mergeCell ref="A76:A94"/>
    <mergeCell ref="B76:B94"/>
    <mergeCell ref="C76:C94"/>
    <mergeCell ref="I76:I94"/>
    <mergeCell ref="J76:J94"/>
    <mergeCell ref="I63:I75"/>
    <mergeCell ref="J63:J75"/>
    <mergeCell ref="D66:D67"/>
    <mergeCell ref="E66:E67"/>
    <mergeCell ref="G66:G67"/>
    <mergeCell ref="H66:H67"/>
    <mergeCell ref="D68:D70"/>
    <mergeCell ref="E68:E70"/>
    <mergeCell ref="G68:G70"/>
    <mergeCell ref="H68:H70"/>
    <mergeCell ref="D59:D61"/>
    <mergeCell ref="E59:E61"/>
    <mergeCell ref="G59:G61"/>
    <mergeCell ref="H59:H61"/>
    <mergeCell ref="A63:A75"/>
    <mergeCell ref="B63:B75"/>
    <mergeCell ref="C63:C75"/>
    <mergeCell ref="D63:D65"/>
    <mergeCell ref="E63:E65"/>
    <mergeCell ref="G63:G65"/>
    <mergeCell ref="H63:H65"/>
    <mergeCell ref="G48:G50"/>
    <mergeCell ref="H48:H50"/>
    <mergeCell ref="I48:I50"/>
    <mergeCell ref="J48:J50"/>
    <mergeCell ref="A51:A62"/>
    <mergeCell ref="B51:B62"/>
    <mergeCell ref="C51:C62"/>
    <mergeCell ref="D51:D52"/>
    <mergeCell ref="E51:E52"/>
    <mergeCell ref="G51:G52"/>
    <mergeCell ref="H51:H52"/>
    <mergeCell ref="I51:I62"/>
    <mergeCell ref="J51:J62"/>
    <mergeCell ref="D54:D55"/>
    <mergeCell ref="E54:E55"/>
    <mergeCell ref="H54:H55"/>
    <mergeCell ref="A48:A50"/>
    <mergeCell ref="B48:B50"/>
    <mergeCell ref="C48:C50"/>
    <mergeCell ref="D48:D50"/>
    <mergeCell ref="E48:E50"/>
    <mergeCell ref="I43:I47"/>
    <mergeCell ref="J43:J47"/>
    <mergeCell ref="D44:D45"/>
    <mergeCell ref="E44:E45"/>
    <mergeCell ref="G44:G45"/>
    <mergeCell ref="H44:H45"/>
    <mergeCell ref="D46:D47"/>
    <mergeCell ref="E46:E47"/>
    <mergeCell ref="G46:G47"/>
    <mergeCell ref="H46:H47"/>
    <mergeCell ref="D40:D41"/>
    <mergeCell ref="E40:E41"/>
    <mergeCell ref="G40:G41"/>
    <mergeCell ref="H40:H41"/>
    <mergeCell ref="A43:A47"/>
    <mergeCell ref="B43:B47"/>
    <mergeCell ref="C43:C47"/>
    <mergeCell ref="C22:C35"/>
    <mergeCell ref="I22:I35"/>
    <mergeCell ref="J22:J35"/>
    <mergeCell ref="A36:A42"/>
    <mergeCell ref="B36:B42"/>
    <mergeCell ref="C36:C42"/>
    <mergeCell ref="D36:D37"/>
    <mergeCell ref="E36:E37"/>
    <mergeCell ref="G36:G37"/>
    <mergeCell ref="H36:H37"/>
    <mergeCell ref="I36:I42"/>
    <mergeCell ref="J36:J42"/>
    <mergeCell ref="D38:D39"/>
    <mergeCell ref="E38:E39"/>
    <mergeCell ref="G38:G39"/>
    <mergeCell ref="H38:H39"/>
    <mergeCell ref="B5:B6"/>
    <mergeCell ref="C5:C6"/>
    <mergeCell ref="D5:D6"/>
    <mergeCell ref="E5:E6"/>
    <mergeCell ref="F5:F6"/>
    <mergeCell ref="G5:H5"/>
    <mergeCell ref="I5:J5"/>
    <mergeCell ref="B7:B13"/>
    <mergeCell ref="C7:C13"/>
    <mergeCell ref="I7:I13"/>
    <mergeCell ref="J7:J13"/>
    <mergeCell ref="A7:A13"/>
    <mergeCell ref="A14:A21"/>
    <mergeCell ref="B14:B21"/>
    <mergeCell ref="C14:C21"/>
    <mergeCell ref="I14:I21"/>
    <mergeCell ref="J14:J21"/>
    <mergeCell ref="A22:A35"/>
    <mergeCell ref="B22:B35"/>
  </mergeCells>
  <phoneticPr fontId="1" type="noConversion"/>
  <pageMargins left="0.29166666666666669" right="0.22222222222222221" top="1.5185185185185186" bottom="1.3518518518518519" header="0.3" footer="0.3"/>
  <pageSetup paperSize="9" orientation="portrait" horizontalDpi="4294967292" verticalDpi="4294967292" r:id="rId1"/>
  <headerFooter>
    <oddHeader xml:space="preserve">&amp;L&amp;G&amp;R&amp;"System Font,Normal"&amp;10&amp;K000000
</oddHeader>
    <oddFooter>&amp;R&amp;G</oddFoot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USUARIO</cp:lastModifiedBy>
  <dcterms:created xsi:type="dcterms:W3CDTF">2021-06-16T19:07:45Z</dcterms:created>
  <dcterms:modified xsi:type="dcterms:W3CDTF">2022-11-11T20:01:25Z</dcterms:modified>
</cp:coreProperties>
</file>